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100" windowHeight="7908" tabRatio="602" activeTab="0"/>
  </bookViews>
  <sheets>
    <sheet name="Catégories d'inscription" sheetId="1" r:id="rId1"/>
    <sheet name="cat A" sheetId="2" r:id="rId2"/>
    <sheet name="cat ABC" sheetId="3" r:id="rId3"/>
    <sheet name="sexe" sheetId="4" r:id="rId4"/>
    <sheet name="age" sheetId="5" r:id="rId5"/>
    <sheet name="CLD" sheetId="6" r:id="rId6"/>
    <sheet name="qualif" sheetId="7" r:id="rId7"/>
    <sheet name="DEE-DES" sheetId="8" r:id="rId8"/>
    <sheet name="DEE Motifs inscription" sheetId="9" r:id="rId9"/>
    <sheet name="Taux chômage" sheetId="10" r:id="rId10"/>
    <sheet name="Offres Enregistrées" sheetId="11" r:id="rId11"/>
  </sheets>
  <definedNames>
    <definedName name="_xlnm.Print_Area" localSheetId="5">'CLD'!$A$41:$A$44</definedName>
    <definedName name="_xlnm.Print_Area" localSheetId="10">'Offres Enregistrées'!$A$1:$T$16</definedName>
    <definedName name="_xlnm.Print_Area" localSheetId="9">'Taux chômage'!$B$2:$D$8</definedName>
  </definedNames>
  <calcPr fullCalcOnLoad="1"/>
</workbook>
</file>

<file path=xl/comments10.xml><?xml version="1.0" encoding="utf-8"?>
<comments xmlns="http://schemas.openxmlformats.org/spreadsheetml/2006/main">
  <authors>
    <author>IEDI4870</author>
  </authors>
  <commentList>
    <comment ref="A7" authorId="0">
      <text>
        <r>
          <rPr>
            <sz val="8"/>
            <rFont val="Tahoma"/>
            <family val="0"/>
          </rPr>
          <t xml:space="preserve">Suite à l'actualisation des zones d'emploi en 2010, la ZE Terrasson est rattachée à </t>
        </r>
        <r>
          <rPr>
            <b/>
            <sz val="8"/>
            <rFont val="Tahoma"/>
            <family val="2"/>
          </rPr>
          <t>Périgueux</t>
        </r>
        <r>
          <rPr>
            <sz val="8"/>
            <rFont val="Tahoma"/>
            <family val="0"/>
          </rPr>
          <t>.</t>
        </r>
      </text>
    </comment>
  </commentList>
</comments>
</file>

<file path=xl/sharedStrings.xml><?xml version="1.0" encoding="utf-8"?>
<sst xmlns="http://schemas.openxmlformats.org/spreadsheetml/2006/main" count="1346" uniqueCount="167">
  <si>
    <t>France Entière</t>
  </si>
  <si>
    <t>24 DORDOGNE</t>
  </si>
  <si>
    <t>ALE SARLAT LASCAUX 24042</t>
  </si>
  <si>
    <t>ALE TERRASSON JAURES 24034</t>
  </si>
  <si>
    <t>DEFM cat A (123 sans activité réduite)</t>
  </si>
  <si>
    <t>Homme</t>
  </si>
  <si>
    <t>Femme</t>
  </si>
  <si>
    <t>−25 ans</t>
  </si>
  <si>
    <t>50 ans et +</t>
  </si>
  <si>
    <t>Toutes qualifications</t>
  </si>
  <si>
    <t>12 à 23 mois</t>
  </si>
  <si>
    <t>1° entrée sur marché travail</t>
  </si>
  <si>
    <t>DEFM cat ABC (123678)</t>
  </si>
  <si>
    <t>Total Périgord Noir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</si>
  <si>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</si>
  <si>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</si>
  <si>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</si>
  <si>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</si>
  <si>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</si>
  <si>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</si>
  <si>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</si>
  <si>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</si>
  <si>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</si>
  <si>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</si>
  <si>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</si>
  <si>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</si>
  <si>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</si>
  <si>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DEFM cat ABC, par sexe</t>
  </si>
  <si>
    <t>DEFM cat ABC, par age</t>
  </si>
  <si>
    <t>DEFM cat ABC, cadres</t>
  </si>
  <si>
    <t>Total DEFM</t>
  </si>
  <si>
    <t>DEE cat ABC</t>
  </si>
  <si>
    <t>DEFM cat ABC, Ancienneté d'inscription</t>
  </si>
  <si>
    <t>% cadres</t>
  </si>
  <si>
    <t>% -25 ans</t>
  </si>
  <si>
    <t>% Femmes</t>
  </si>
  <si>
    <t>DES cat ABC</t>
  </si>
  <si>
    <t>1er trim</t>
  </si>
  <si>
    <t>% ancienneté &gt;= 1 an</t>
  </si>
  <si>
    <t>% 50 ans et plus</t>
  </si>
  <si>
    <t>(Source Pôle emploi)</t>
  </si>
  <si>
    <t>AQUITAINE</t>
  </si>
  <si>
    <t>Cadres</t>
  </si>
  <si>
    <t>(Structure de rattachement)</t>
  </si>
  <si>
    <t>2e trim</t>
  </si>
  <si>
    <t>DRA AQUITAINE 33312</t>
  </si>
  <si>
    <t>ALE TERRASSON 24034</t>
  </si>
  <si>
    <t>Licenciement économique</t>
  </si>
  <si>
    <t>Licenciement pour PAP anticipé, fin de convention de conversion et de CRP</t>
  </si>
  <si>
    <t>Autre licenciement</t>
  </si>
  <si>
    <t>Démission</t>
  </si>
  <si>
    <t>Fin de contrat</t>
  </si>
  <si>
    <t>Fin de mission</t>
  </si>
  <si>
    <t>Reprise d'activité</t>
  </si>
  <si>
    <t>Fin d'activité non salariée</t>
  </si>
  <si>
    <t>Autres cas</t>
  </si>
  <si>
    <t>Non déterminé</t>
  </si>
  <si>
    <t>Motifs d'inscription</t>
  </si>
  <si>
    <t>TOTAL</t>
  </si>
  <si>
    <t>DORDOGNE</t>
  </si>
  <si>
    <t>3e trim</t>
  </si>
  <si>
    <t>26 à 49 ans</t>
  </si>
  <si>
    <t>&lt; 12 mois</t>
  </si>
  <si>
    <t>24 mois et plus</t>
  </si>
  <si>
    <t>taux de 1ère entrée sur le marché</t>
  </si>
  <si>
    <t>ZE Sarlat-la-Canéda</t>
  </si>
  <si>
    <t>Offres d'emploi enregistrées</t>
  </si>
  <si>
    <t>Aquitaine</t>
  </si>
  <si>
    <t>Dordogne</t>
  </si>
  <si>
    <t>Sarlat</t>
  </si>
  <si>
    <t>Terrasson</t>
  </si>
  <si>
    <t>Janvier</t>
  </si>
  <si>
    <t>source : Pôle emploi - structure de suivi de l'offre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</si>
  <si>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</si>
  <si>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</si>
  <si>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</si>
  <si>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</si>
  <si>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</si>
  <si>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</si>
  <si>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</si>
  <si>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</si>
  <si>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</si>
  <si>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</si>
  <si>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</si>
  <si>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</si>
  <si>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4e trim</t>
  </si>
  <si>
    <t>FRANCE (métrop.)</t>
  </si>
  <si>
    <t>ZE Périgueux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</si>
  <si>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</si>
  <si>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</si>
  <si>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</si>
  <si>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</si>
  <si>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</si>
  <si>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</si>
  <si>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</si>
  <si>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</si>
  <si>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</si>
  <si>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</si>
  <si>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</si>
  <si>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</si>
  <si>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2012- 01</t>
  </si>
  <si>
    <t>2012- 02</t>
  </si>
  <si>
    <t>2012- 03</t>
  </si>
  <si>
    <t>2012_T1</t>
  </si>
  <si>
    <t>ALE SARLAT 24042</t>
  </si>
  <si>
    <t>2012_T2</t>
  </si>
  <si>
    <t>2012_T3</t>
  </si>
  <si>
    <t>25 à 49 ans</t>
  </si>
  <si>
    <t>2012_T4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</si>
  <si>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</si>
  <si>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</si>
  <si>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</si>
  <si>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</si>
  <si>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</si>
  <si>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</si>
  <si>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</si>
  <si>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</si>
  <si>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</si>
  <si>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</si>
  <si>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</si>
  <si>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</si>
  <si>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2013- 01</t>
  </si>
  <si>
    <t>2013- 02</t>
  </si>
  <si>
    <t>2013- 03</t>
  </si>
  <si>
    <t>2013- 04</t>
  </si>
  <si>
    <t>2013- 05</t>
  </si>
  <si>
    <t>2013- 06</t>
  </si>
  <si>
    <t>2013- 07</t>
  </si>
  <si>
    <t>2013- 08</t>
  </si>
  <si>
    <t>2013- 09</t>
  </si>
  <si>
    <t>2013- 10</t>
  </si>
  <si>
    <t>2013- 11</t>
  </si>
  <si>
    <t>2013- 12</t>
  </si>
  <si>
    <t>2013_T1</t>
  </si>
  <si>
    <t>2013_T2</t>
  </si>
  <si>
    <t>2013_T3</t>
  </si>
  <si>
    <t>2013_T4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</si>
  <si>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</si>
  <si>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</si>
  <si>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</si>
  <si>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</si>
  <si>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</si>
  <si>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</si>
  <si>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</si>
  <si>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</si>
  <si>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</si>
  <si>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</si>
  <si>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</si>
  <si>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</si>
  <si>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2014- 01</t>
  </si>
  <si>
    <t>2014- 02</t>
  </si>
  <si>
    <t>2014- 03</t>
  </si>
  <si>
    <t>2014- 04</t>
  </si>
  <si>
    <t>2014- 05</t>
  </si>
  <si>
    <t>2014- 06</t>
  </si>
  <si>
    <t>2014- 07</t>
  </si>
  <si>
    <t>2014- 08</t>
  </si>
  <si>
    <t>2014- 09</t>
  </si>
  <si>
    <t>2014- 10</t>
  </si>
  <si>
    <t>2014- 11</t>
  </si>
  <si>
    <t>2014- 12</t>
  </si>
  <si>
    <t>Evolution annuelle DEFM 2013/2014</t>
  </si>
  <si>
    <t>2014_T1</t>
  </si>
  <si>
    <t>Source : Insee, enquête Emploi (MAJ avr.-14)</t>
  </si>
  <si>
    <t xml:space="preserve">Taux de chômage </t>
  </si>
  <si>
    <t>Source : Pôle emploi - STMT Offres</t>
  </si>
  <si>
    <t>2014_T2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</si>
</sst>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0000\ _€_-;\-* #,##0.0000000\ _€_-;_-* &quot;-&quot;??\ _€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\+\ 0.0%;\-\ 0.0%"/>
    <numFmt numFmtId="176" formatCode="#,##0.0"/>
    <numFmt numFmtId="177" formatCode="00,000"/>
    <numFmt numFmtId="178" formatCode="_-* #,##0.0\ _F_-;\-* #,##0.0\ _F_-;_-* &quot;-&quot;??\ _F_-;_-@_-"/>
    <numFmt numFmtId="179" formatCode="\+#,##0.0%;\-#,##0.0%"/>
    <numFmt numFmtId="180" formatCode="\+\ #,##0.0%;\-\ #,##0.0%"/>
    <numFmt numFmtId="181" formatCode="\+#,##0%;\-#,##0%"/>
    <numFmt numFmtId="182" formatCode="\+#,##0.00%;\-#,##0.00%"/>
    <numFmt numFmtId="183" formatCode="[$-40C]dddd\ d\ mmmm\ yyyy"/>
    <numFmt numFmtId="184" formatCode="[$-40C]d\-mmm;@"/>
    <numFmt numFmtId="185" formatCode="[$-40C]mmmm\-yy;@"/>
  </numFmts>
  <fonts count="36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8"/>
      <name val="Arial"/>
      <family val="0"/>
    </font>
    <font>
      <b/>
      <sz val="10"/>
      <color indexed="20"/>
      <name val="Arial"/>
      <family val="2"/>
    </font>
    <font>
      <b/>
      <sz val="10"/>
      <color indexed="20"/>
      <name val="Arial Unicode MS"/>
      <family val="0"/>
    </font>
    <font>
      <sz val="10"/>
      <color indexed="20"/>
      <name val="Arial"/>
      <family val="0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10"/>
      <name val="System"/>
      <family val="0"/>
    </font>
    <font>
      <i/>
      <sz val="8"/>
      <name val="Arial Unicode MS"/>
      <family val="0"/>
    </font>
    <font>
      <b/>
      <sz val="10"/>
      <color indexed="53"/>
      <name val="Arial Unicode MS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i/>
      <sz val="10"/>
      <color indexed="32"/>
      <name val="Arial"/>
      <family val="0"/>
    </font>
    <font>
      <b/>
      <i/>
      <sz val="10"/>
      <color indexed="10"/>
      <name val="Arial"/>
      <family val="2"/>
    </font>
    <font>
      <sz val="10"/>
      <name val="Comic Sans MS"/>
      <family val="0"/>
    </font>
    <font>
      <sz val="8"/>
      <name val="Comic Sans MS"/>
      <family val="0"/>
    </font>
    <font>
      <sz val="9"/>
      <name val="Arial Unicode MS"/>
      <family val="0"/>
    </font>
    <font>
      <b/>
      <sz val="9"/>
      <color indexed="20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9"/>
      <name val="Arial"/>
      <family val="0"/>
    </font>
    <font>
      <sz val="20"/>
      <color indexed="9"/>
      <name val="Arial"/>
      <family val="0"/>
    </font>
    <font>
      <sz val="16"/>
      <color indexed="9"/>
      <name val="Arial"/>
      <family val="0"/>
    </font>
    <font>
      <sz val="12"/>
      <color indexed="8"/>
      <name val="Tahoma"/>
      <family val="0"/>
    </font>
    <font>
      <sz val="12"/>
      <color indexed="62"/>
      <name val="Tahoma"/>
      <family val="0"/>
    </font>
    <font>
      <sz val="12"/>
      <color indexed="8"/>
      <name val="Arial"/>
      <family val="0"/>
    </font>
    <font>
      <sz val="12"/>
      <color indexed="56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1">
      <alignment/>
      <protection/>
    </xf>
    <xf numFmtId="0" fontId="28" fillId="2" borderId="1">
      <alignment/>
      <protection/>
    </xf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167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168" fontId="0" fillId="0" borderId="2" xfId="27" applyNumberFormat="1" applyBorder="1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 quotePrefix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167" fontId="2" fillId="0" borderId="1" xfId="2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167" fontId="4" fillId="3" borderId="16" xfId="20" applyNumberFormat="1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167" fontId="4" fillId="3" borderId="21" xfId="0" applyNumberFormat="1" applyFont="1" applyFill="1" applyBorder="1" applyAlignment="1">
      <alignment/>
    </xf>
    <xf numFmtId="167" fontId="4" fillId="3" borderId="22" xfId="0" applyNumberFormat="1" applyFont="1" applyFill="1" applyBorder="1" applyAlignment="1">
      <alignment/>
    </xf>
    <xf numFmtId="167" fontId="2" fillId="0" borderId="20" xfId="2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center"/>
    </xf>
    <xf numFmtId="49" fontId="5" fillId="3" borderId="24" xfId="0" applyNumberFormat="1" applyFont="1" applyFill="1" applyBorder="1" applyAlignment="1">
      <alignment horizontal="center" vertical="center"/>
    </xf>
    <xf numFmtId="167" fontId="0" fillId="4" borderId="1" xfId="20" applyNumberFormat="1" applyFill="1" applyBorder="1" applyAlignment="1">
      <alignment horizontal="right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17" applyFont="1">
      <alignment/>
      <protection/>
    </xf>
    <xf numFmtId="0" fontId="0" fillId="0" borderId="17" xfId="0" applyBorder="1" applyAlignment="1">
      <alignment horizontal="left" indent="1"/>
    </xf>
    <xf numFmtId="0" fontId="8" fillId="0" borderId="26" xfId="0" applyFont="1" applyBorder="1" applyAlignment="1">
      <alignment/>
    </xf>
    <xf numFmtId="0" fontId="0" fillId="0" borderId="27" xfId="0" applyBorder="1" applyAlignment="1">
      <alignment horizontal="left" indent="1"/>
    </xf>
    <xf numFmtId="0" fontId="8" fillId="0" borderId="28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49" fontId="1" fillId="0" borderId="35" xfId="0" applyNumberFormat="1" applyFont="1" applyBorder="1" applyAlignment="1">
      <alignment horizontal="center" vertical="center"/>
    </xf>
    <xf numFmtId="175" fontId="0" fillId="0" borderId="2" xfId="27" applyNumberFormat="1" applyBorder="1" applyAlignment="1">
      <alignment/>
    </xf>
    <xf numFmtId="175" fontId="0" fillId="0" borderId="36" xfId="27" applyNumberFormat="1" applyBorder="1" applyAlignment="1">
      <alignment/>
    </xf>
    <xf numFmtId="175" fontId="4" fillId="3" borderId="37" xfId="27" applyNumberFormat="1" applyFont="1" applyFill="1" applyBorder="1" applyAlignment="1">
      <alignment/>
    </xf>
    <xf numFmtId="0" fontId="8" fillId="0" borderId="0" xfId="0" applyFont="1" applyAlignment="1">
      <alignment/>
    </xf>
    <xf numFmtId="168" fontId="0" fillId="0" borderId="4" xfId="27" applyNumberFormat="1" applyBorder="1" applyAlignment="1">
      <alignment/>
    </xf>
    <xf numFmtId="167" fontId="2" fillId="0" borderId="19" xfId="20" applyNumberFormat="1" applyFont="1" applyBorder="1" applyAlignment="1">
      <alignment/>
    </xf>
    <xf numFmtId="0" fontId="8" fillId="0" borderId="0" xfId="0" applyFont="1" applyAlignment="1">
      <alignment horizontal="left"/>
    </xf>
    <xf numFmtId="49" fontId="1" fillId="0" borderId="38" xfId="0" applyNumberFormat="1" applyFont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167" fontId="4" fillId="3" borderId="14" xfId="20" applyNumberFormat="1" applyFont="1" applyFill="1" applyBorder="1" applyAlignment="1">
      <alignment/>
    </xf>
    <xf numFmtId="0" fontId="0" fillId="0" borderId="0" xfId="0" applyBorder="1" applyAlignment="1">
      <alignment/>
    </xf>
    <xf numFmtId="167" fontId="18" fillId="0" borderId="17" xfId="20" applyNumberFormat="1" applyFont="1" applyBorder="1" applyAlignment="1">
      <alignment/>
    </xf>
    <xf numFmtId="167" fontId="18" fillId="0" borderId="1" xfId="20" applyNumberFormat="1" applyFont="1" applyBorder="1" applyAlignment="1">
      <alignment/>
    </xf>
    <xf numFmtId="167" fontId="18" fillId="0" borderId="25" xfId="20" applyNumberFormat="1" applyFont="1" applyBorder="1" applyAlignment="1">
      <alignment/>
    </xf>
    <xf numFmtId="167" fontId="19" fillId="3" borderId="26" xfId="0" applyNumberFormat="1" applyFont="1" applyFill="1" applyBorder="1" applyAlignment="1">
      <alignment/>
    </xf>
    <xf numFmtId="167" fontId="19" fillId="3" borderId="16" xfId="0" applyNumberFormat="1" applyFont="1" applyFill="1" applyBorder="1" applyAlignment="1">
      <alignment/>
    </xf>
    <xf numFmtId="167" fontId="19" fillId="3" borderId="29" xfId="0" applyNumberFormat="1" applyFont="1" applyFill="1" applyBorder="1" applyAlignment="1">
      <alignment/>
    </xf>
    <xf numFmtId="168" fontId="2" fillId="0" borderId="4" xfId="20" applyNumberFormat="1" applyFont="1" applyBorder="1" applyAlignment="1">
      <alignment/>
    </xf>
    <xf numFmtId="167" fontId="19" fillId="3" borderId="29" xfId="0" applyNumberFormat="1" applyFont="1" applyFill="1" applyBorder="1" applyAlignment="1">
      <alignment/>
    </xf>
    <xf numFmtId="167" fontId="19" fillId="3" borderId="26" xfId="0" applyNumberFormat="1" applyFont="1" applyFill="1" applyBorder="1" applyAlignment="1">
      <alignment/>
    </xf>
    <xf numFmtId="167" fontId="19" fillId="3" borderId="16" xfId="0" applyNumberFormat="1" applyFont="1" applyFill="1" applyBorder="1" applyAlignment="1">
      <alignment/>
    </xf>
    <xf numFmtId="167" fontId="0" fillId="0" borderId="0" xfId="0" applyNumberFormat="1" applyAlignment="1">
      <alignment horizontal="left"/>
    </xf>
    <xf numFmtId="3" fontId="2" fillId="0" borderId="4" xfId="0" applyNumberFormat="1" applyFont="1" applyBorder="1" applyAlignment="1">
      <alignment/>
    </xf>
    <xf numFmtId="168" fontId="0" fillId="5" borderId="39" xfId="27" applyNumberFormat="1" applyFill="1" applyBorder="1" applyAlignment="1">
      <alignment/>
    </xf>
    <xf numFmtId="168" fontId="0" fillId="5" borderId="40" xfId="27" applyNumberFormat="1" applyFill="1" applyBorder="1" applyAlignment="1">
      <alignment/>
    </xf>
    <xf numFmtId="0" fontId="8" fillId="5" borderId="41" xfId="0" applyFont="1" applyFill="1" applyBorder="1" applyAlignment="1">
      <alignment horizontal="left" indent="1"/>
    </xf>
    <xf numFmtId="0" fontId="21" fillId="0" borderId="42" xfId="0" applyFont="1" applyFill="1" applyBorder="1" applyAlignment="1">
      <alignment/>
    </xf>
    <xf numFmtId="3" fontId="0" fillId="0" borderId="0" xfId="0" applyNumberFormat="1" applyAlignment="1">
      <alignment horizontal="center" vertical="center" wrapText="1"/>
    </xf>
    <xf numFmtId="172" fontId="0" fillId="0" borderId="43" xfId="24" applyNumberFormat="1" applyFont="1" applyFill="1" applyBorder="1">
      <alignment/>
      <protection/>
    </xf>
    <xf numFmtId="172" fontId="0" fillId="0" borderId="44" xfId="24" applyNumberFormat="1" applyFont="1" applyFill="1" applyBorder="1">
      <alignment/>
      <protection/>
    </xf>
    <xf numFmtId="49" fontId="5" fillId="3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175" fontId="0" fillId="0" borderId="36" xfId="27" applyNumberFormat="1" applyFont="1" applyBorder="1" applyAlignment="1">
      <alignment/>
    </xf>
    <xf numFmtId="172" fontId="0" fillId="0" borderId="44" xfId="26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8" fillId="0" borderId="0" xfId="24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2" fontId="0" fillId="0" borderId="47" xfId="24" applyNumberFormat="1" applyFont="1" applyFill="1" applyBorder="1">
      <alignment/>
      <protection/>
    </xf>
    <xf numFmtId="172" fontId="0" fillId="0" borderId="46" xfId="24" applyNumberFormat="1" applyFont="1" applyFill="1" applyBorder="1">
      <alignment/>
      <protection/>
    </xf>
    <xf numFmtId="0" fontId="0" fillId="0" borderId="6" xfId="26" applyFont="1" applyFill="1" applyBorder="1">
      <alignment/>
      <protection/>
    </xf>
    <xf numFmtId="172" fontId="0" fillId="0" borderId="6" xfId="24" applyNumberFormat="1" applyFont="1" applyFill="1" applyBorder="1">
      <alignment/>
      <protection/>
    </xf>
    <xf numFmtId="172" fontId="0" fillId="0" borderId="7" xfId="24" applyNumberFormat="1" applyFont="1" applyFill="1" applyBorder="1">
      <alignment/>
      <protection/>
    </xf>
    <xf numFmtId="172" fontId="3" fillId="0" borderId="48" xfId="24" applyNumberFormat="1" applyFont="1" applyFill="1" applyBorder="1" applyAlignment="1">
      <alignment horizontal="center"/>
      <protection/>
    </xf>
    <xf numFmtId="0" fontId="3" fillId="0" borderId="4" xfId="26" applyFont="1" applyFill="1" applyBorder="1" applyAlignment="1">
      <alignment horizontal="center"/>
      <protection/>
    </xf>
    <xf numFmtId="172" fontId="3" fillId="0" borderId="4" xfId="24" applyNumberFormat="1" applyFont="1" applyFill="1" applyBorder="1" applyAlignment="1">
      <alignment horizontal="center"/>
      <protection/>
    </xf>
    <xf numFmtId="172" fontId="3" fillId="0" borderId="49" xfId="24" applyNumberFormat="1" applyFont="1" applyFill="1" applyBorder="1" applyAlignment="1">
      <alignment horizontal="center"/>
      <protection/>
    </xf>
    <xf numFmtId="0" fontId="8" fillId="6" borderId="33" xfId="0" applyFont="1" applyFill="1" applyBorder="1" applyAlignment="1">
      <alignment horizontal="center"/>
    </xf>
    <xf numFmtId="168" fontId="0" fillId="3" borderId="4" xfId="27" applyNumberFormat="1" applyFill="1" applyBorder="1" applyAlignment="1">
      <alignment/>
    </xf>
    <xf numFmtId="49" fontId="1" fillId="6" borderId="3" xfId="0" applyNumberFormat="1" applyFont="1" applyFill="1" applyBorder="1" applyAlignment="1">
      <alignment horizontal="center" vertical="center"/>
    </xf>
    <xf numFmtId="49" fontId="1" fillId="6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8" fontId="1" fillId="3" borderId="4" xfId="20" applyNumberFormat="1" applyFont="1" applyFill="1" applyBorder="1" applyAlignment="1">
      <alignment/>
    </xf>
    <xf numFmtId="49" fontId="10" fillId="4" borderId="0" xfId="0" applyNumberFormat="1" applyFont="1" applyFill="1" applyBorder="1" applyAlignment="1">
      <alignment horizontal="center" vertical="center"/>
    </xf>
    <xf numFmtId="167" fontId="6" fillId="4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168" fontId="0" fillId="3" borderId="2" xfId="27" applyNumberFormat="1" applyFill="1" applyBorder="1" applyAlignment="1">
      <alignment/>
    </xf>
    <xf numFmtId="0" fontId="0" fillId="4" borderId="0" xfId="0" applyFill="1" applyAlignment="1">
      <alignment horizontal="left"/>
    </xf>
    <xf numFmtId="167" fontId="0" fillId="4" borderId="0" xfId="0" applyNumberFormat="1" applyFill="1" applyAlignment="1">
      <alignment horizontal="left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167" fontId="18" fillId="0" borderId="17" xfId="20" applyNumberFormat="1" applyFont="1" applyFill="1" applyBorder="1" applyAlignment="1">
      <alignment/>
    </xf>
    <xf numFmtId="167" fontId="18" fillId="0" borderId="1" xfId="20" applyNumberFormat="1" applyFont="1" applyFill="1" applyBorder="1" applyAlignment="1">
      <alignment/>
    </xf>
    <xf numFmtId="167" fontId="18" fillId="0" borderId="25" xfId="20" applyNumberFormat="1" applyFont="1" applyFill="1" applyBorder="1" applyAlignment="1">
      <alignment/>
    </xf>
    <xf numFmtId="168" fontId="0" fillId="0" borderId="0" xfId="0" applyNumberFormat="1" applyAlignment="1">
      <alignment/>
    </xf>
    <xf numFmtId="3" fontId="2" fillId="0" borderId="4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167" fontId="2" fillId="0" borderId="53" xfId="20" applyNumberFormat="1" applyFont="1" applyBorder="1" applyAlignment="1">
      <alignment/>
    </xf>
    <xf numFmtId="167" fontId="2" fillId="0" borderId="54" xfId="20" applyNumberFormat="1" applyFont="1" applyBorder="1" applyAlignment="1">
      <alignment/>
    </xf>
    <xf numFmtId="167" fontId="2" fillId="0" borderId="44" xfId="20" applyNumberFormat="1" applyFont="1" applyBorder="1" applyAlignment="1">
      <alignment/>
    </xf>
    <xf numFmtId="167" fontId="2" fillId="0" borderId="53" xfId="20" applyNumberFormat="1" applyFont="1" applyBorder="1" applyAlignment="1">
      <alignment wrapText="1"/>
    </xf>
    <xf numFmtId="167" fontId="2" fillId="0" borderId="54" xfId="20" applyNumberFormat="1" applyFont="1" applyBorder="1" applyAlignment="1">
      <alignment wrapText="1"/>
    </xf>
    <xf numFmtId="167" fontId="4" fillId="3" borderId="55" xfId="0" applyNumberFormat="1" applyFont="1" applyFill="1" applyBorder="1" applyAlignment="1">
      <alignment/>
    </xf>
    <xf numFmtId="167" fontId="4" fillId="3" borderId="56" xfId="0" applyNumberFormat="1" applyFont="1" applyFill="1" applyBorder="1" applyAlignment="1">
      <alignment/>
    </xf>
    <xf numFmtId="167" fontId="4" fillId="3" borderId="47" xfId="0" applyNumberFormat="1" applyFont="1" applyFill="1" applyBorder="1" applyAlignment="1">
      <alignment/>
    </xf>
    <xf numFmtId="49" fontId="1" fillId="6" borderId="50" xfId="0" applyNumberFormat="1" applyFont="1" applyFill="1" applyBorder="1" applyAlignment="1">
      <alignment horizontal="center" vertical="center"/>
    </xf>
    <xf numFmtId="49" fontId="1" fillId="6" borderId="51" xfId="0" applyNumberFormat="1" applyFont="1" applyFill="1" applyBorder="1" applyAlignment="1">
      <alignment horizontal="center" vertical="center"/>
    </xf>
    <xf numFmtId="49" fontId="1" fillId="6" borderId="52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175" fontId="0" fillId="0" borderId="53" xfId="27" applyNumberFormat="1" applyBorder="1" applyAlignment="1">
      <alignment/>
    </xf>
    <xf numFmtId="175" fontId="0" fillId="0" borderId="54" xfId="27" applyNumberFormat="1" applyBorder="1" applyAlignment="1">
      <alignment/>
    </xf>
    <xf numFmtId="175" fontId="0" fillId="0" borderId="44" xfId="27" applyNumberFormat="1" applyBorder="1" applyAlignment="1">
      <alignment/>
    </xf>
    <xf numFmtId="175" fontId="4" fillId="3" borderId="55" xfId="27" applyNumberFormat="1" applyFont="1" applyFill="1" applyBorder="1" applyAlignment="1">
      <alignment/>
    </xf>
    <xf numFmtId="175" fontId="4" fillId="3" borderId="56" xfId="27" applyNumberFormat="1" applyFont="1" applyFill="1" applyBorder="1" applyAlignment="1">
      <alignment/>
    </xf>
    <xf numFmtId="175" fontId="4" fillId="3" borderId="47" xfId="27" applyNumberFormat="1" applyFont="1" applyFill="1" applyBorder="1" applyAlignment="1">
      <alignment/>
    </xf>
    <xf numFmtId="175" fontId="0" fillId="0" borderId="54" xfId="27" applyNumberFormat="1" applyFont="1" applyBorder="1" applyAlignment="1">
      <alignment/>
    </xf>
    <xf numFmtId="175" fontId="0" fillId="0" borderId="50" xfId="27" applyNumberFormat="1" applyBorder="1" applyAlignment="1">
      <alignment/>
    </xf>
    <xf numFmtId="175" fontId="0" fillId="0" borderId="51" xfId="27" applyNumberFormat="1" applyBorder="1" applyAlignment="1">
      <alignment/>
    </xf>
    <xf numFmtId="175" fontId="0" fillId="0" borderId="52" xfId="27" applyNumberFormat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67" fontId="2" fillId="0" borderId="0" xfId="2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8" fontId="2" fillId="0" borderId="4" xfId="27" applyNumberFormat="1" applyFont="1" applyBorder="1" applyAlignment="1">
      <alignment/>
    </xf>
    <xf numFmtId="49" fontId="5" fillId="6" borderId="7" xfId="0" applyNumberFormat="1" applyFont="1" applyFill="1" applyBorder="1" applyAlignment="1">
      <alignment horizontal="center" vertical="center"/>
    </xf>
    <xf numFmtId="167" fontId="19" fillId="6" borderId="26" xfId="0" applyNumberFormat="1" applyFont="1" applyFill="1" applyBorder="1" applyAlignment="1">
      <alignment/>
    </xf>
    <xf numFmtId="167" fontId="19" fillId="6" borderId="16" xfId="0" applyNumberFormat="1" applyFont="1" applyFill="1" applyBorder="1" applyAlignment="1">
      <alignment/>
    </xf>
    <xf numFmtId="167" fontId="19" fillId="6" borderId="29" xfId="0" applyNumberFormat="1" applyFont="1" applyFill="1" applyBorder="1" applyAlignment="1">
      <alignment/>
    </xf>
    <xf numFmtId="9" fontId="0" fillId="0" borderId="0" xfId="27" applyAlignment="1">
      <alignment/>
    </xf>
    <xf numFmtId="168" fontId="1" fillId="3" borderId="4" xfId="27" applyNumberFormat="1" applyFont="1" applyFill="1" applyBorder="1" applyAlignment="1">
      <alignment/>
    </xf>
    <xf numFmtId="0" fontId="0" fillId="0" borderId="0" xfId="0" applyAlignment="1">
      <alignment vertical="center"/>
    </xf>
    <xf numFmtId="172" fontId="3" fillId="0" borderId="43" xfId="24" applyNumberFormat="1" applyFont="1" applyFill="1" applyBorder="1" applyAlignment="1">
      <alignment horizontal="right"/>
      <protection/>
    </xf>
    <xf numFmtId="172" fontId="3" fillId="0" borderId="44" xfId="26" applyNumberFormat="1" applyFont="1" applyFill="1" applyBorder="1" applyAlignment="1">
      <alignment horizontal="right"/>
      <protection/>
    </xf>
    <xf numFmtId="172" fontId="3" fillId="0" borderId="44" xfId="24" applyNumberFormat="1" applyFont="1" applyFill="1" applyBorder="1" applyAlignment="1">
      <alignment horizontal="right"/>
      <protection/>
    </xf>
    <xf numFmtId="172" fontId="3" fillId="0" borderId="47" xfId="24" applyNumberFormat="1" applyFont="1" applyFill="1" applyBorder="1" applyAlignment="1">
      <alignment horizontal="right"/>
      <protection/>
    </xf>
    <xf numFmtId="3" fontId="2" fillId="0" borderId="38" xfId="20" applyNumberFormat="1" applyFont="1" applyBorder="1" applyAlignment="1">
      <alignment/>
    </xf>
    <xf numFmtId="3" fontId="8" fillId="3" borderId="24" xfId="0" applyNumberFormat="1" applyFont="1" applyFill="1" applyBorder="1" applyAlignment="1">
      <alignment/>
    </xf>
    <xf numFmtId="3" fontId="2" fillId="0" borderId="58" xfId="20" applyNumberFormat="1" applyFont="1" applyBorder="1" applyAlignment="1">
      <alignment/>
    </xf>
    <xf numFmtId="3" fontId="8" fillId="3" borderId="59" xfId="0" applyNumberFormat="1" applyFont="1" applyFill="1" applyBorder="1" applyAlignment="1">
      <alignment/>
    </xf>
    <xf numFmtId="3" fontId="2" fillId="0" borderId="60" xfId="20" applyNumberFormat="1" applyFont="1" applyBorder="1" applyAlignment="1">
      <alignment/>
    </xf>
    <xf numFmtId="3" fontId="8" fillId="3" borderId="61" xfId="0" applyNumberFormat="1" applyFont="1" applyFill="1" applyBorder="1" applyAlignment="1">
      <alignment/>
    </xf>
    <xf numFmtId="3" fontId="2" fillId="0" borderId="62" xfId="0" applyNumberFormat="1" applyFont="1" applyBorder="1" applyAlignment="1">
      <alignment wrapText="1"/>
    </xf>
    <xf numFmtId="3" fontId="8" fillId="3" borderId="63" xfId="0" applyNumberFormat="1" applyFont="1" applyFill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58" xfId="0" applyNumberFormat="1" applyFont="1" applyBorder="1" applyAlignment="1">
      <alignment wrapText="1"/>
    </xf>
    <xf numFmtId="3" fontId="4" fillId="3" borderId="24" xfId="0" applyNumberFormat="1" applyFont="1" applyFill="1" applyBorder="1" applyAlignment="1">
      <alignment/>
    </xf>
    <xf numFmtId="3" fontId="4" fillId="3" borderId="61" xfId="0" applyNumberFormat="1" applyFont="1" applyFill="1" applyBorder="1" applyAlignment="1">
      <alignment/>
    </xf>
    <xf numFmtId="3" fontId="4" fillId="3" borderId="59" xfId="0" applyNumberFormat="1" applyFont="1" applyFill="1" applyBorder="1" applyAlignment="1">
      <alignment/>
    </xf>
    <xf numFmtId="3" fontId="4" fillId="3" borderId="63" xfId="0" applyNumberFormat="1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8" fillId="3" borderId="64" xfId="0" applyFont="1" applyFill="1" applyBorder="1" applyAlignment="1">
      <alignment horizontal="center"/>
    </xf>
    <xf numFmtId="0" fontId="13" fillId="7" borderId="64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9" borderId="6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13" fillId="7" borderId="24" xfId="0" applyFont="1" applyFill="1" applyBorder="1" applyAlignment="1">
      <alignment horizontal="center"/>
    </xf>
    <xf numFmtId="0" fontId="13" fillId="7" borderId="59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/>
    </xf>
    <xf numFmtId="0" fontId="8" fillId="8" borderId="59" xfId="0" applyFont="1" applyFill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9" borderId="59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 vertical="center"/>
    </xf>
    <xf numFmtId="49" fontId="11" fillId="0" borderId="65" xfId="0" applyNumberFormat="1" applyFont="1" applyFill="1" applyBorder="1" applyAlignment="1">
      <alignment horizontal="center" vertical="center" wrapText="1"/>
    </xf>
    <xf numFmtId="0" fontId="26" fillId="6" borderId="0" xfId="17" applyFont="1" applyFill="1">
      <alignment/>
      <protection/>
    </xf>
    <xf numFmtId="3" fontId="3" fillId="0" borderId="35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4" xfId="0" applyFont="1" applyBorder="1" applyAlignment="1">
      <alignment/>
    </xf>
    <xf numFmtId="0" fontId="8" fillId="6" borderId="48" xfId="24" applyFont="1" applyFill="1" applyBorder="1" applyAlignment="1">
      <alignment horizontal="center" vertical="center"/>
      <protection/>
    </xf>
    <xf numFmtId="0" fontId="8" fillId="6" borderId="72" xfId="24" applyFont="1" applyFill="1" applyBorder="1" applyAlignment="1">
      <alignment horizontal="center" vertical="center"/>
      <protection/>
    </xf>
    <xf numFmtId="0" fontId="8" fillId="6" borderId="73" xfId="0" applyFont="1" applyFill="1" applyBorder="1" applyAlignment="1">
      <alignment horizontal="center" vertical="center" wrapText="1"/>
    </xf>
    <xf numFmtId="0" fontId="8" fillId="6" borderId="74" xfId="0" applyFont="1" applyFill="1" applyBorder="1" applyAlignment="1">
      <alignment horizontal="center" vertical="center" wrapText="1"/>
    </xf>
    <xf numFmtId="172" fontId="3" fillId="11" borderId="4" xfId="24" applyNumberFormat="1" applyFont="1" applyFill="1" applyBorder="1" applyAlignment="1">
      <alignment horizontal="center"/>
      <protection/>
    </xf>
    <xf numFmtId="172" fontId="0" fillId="11" borderId="6" xfId="24" applyNumberFormat="1" applyFont="1" applyFill="1" applyBorder="1">
      <alignment/>
      <protection/>
    </xf>
    <xf numFmtId="172" fontId="0" fillId="11" borderId="44" xfId="24" applyNumberFormat="1" applyFont="1" applyFill="1" applyBorder="1">
      <alignment/>
      <protection/>
    </xf>
    <xf numFmtId="172" fontId="3" fillId="11" borderId="44" xfId="24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right"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vertical="center"/>
    </xf>
    <xf numFmtId="49" fontId="1" fillId="0" borderId="7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6" fillId="0" borderId="0" xfId="25">
      <alignment/>
      <protection/>
    </xf>
    <xf numFmtId="49" fontId="1" fillId="0" borderId="65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7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76" xfId="0" applyNumberFormat="1" applyFont="1" applyBorder="1" applyAlignment="1">
      <alignment horizontal="center" vertical="center"/>
    </xf>
    <xf numFmtId="49" fontId="1" fillId="0" borderId="77" xfId="0" applyNumberFormat="1" applyFont="1" applyBorder="1" applyAlignment="1">
      <alignment horizontal="center" vertical="center"/>
    </xf>
    <xf numFmtId="49" fontId="1" fillId="0" borderId="78" xfId="0" applyNumberFormat="1" applyFont="1" applyBorder="1" applyAlignment="1">
      <alignment horizontal="center" vertical="center"/>
    </xf>
    <xf numFmtId="49" fontId="1" fillId="0" borderId="79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6" borderId="65" xfId="0" applyNumberFormat="1" applyFont="1" applyFill="1" applyBorder="1" applyAlignment="1">
      <alignment horizontal="center" vertical="center"/>
    </xf>
    <xf numFmtId="49" fontId="1" fillId="6" borderId="33" xfId="0" applyNumberFormat="1" applyFont="1" applyFill="1" applyBorder="1" applyAlignment="1">
      <alignment horizontal="center" vertical="center"/>
    </xf>
    <xf numFmtId="49" fontId="1" fillId="6" borderId="34" xfId="0" applyNumberFormat="1" applyFont="1" applyFill="1" applyBorder="1" applyAlignment="1">
      <alignment horizontal="center" vertical="center"/>
    </xf>
    <xf numFmtId="49" fontId="1" fillId="6" borderId="35" xfId="0" applyNumberFormat="1" applyFont="1" applyFill="1" applyBorder="1" applyAlignment="1">
      <alignment horizontal="center" vertical="center"/>
    </xf>
    <xf numFmtId="49" fontId="1" fillId="6" borderId="67" xfId="0" applyNumberFormat="1" applyFont="1" applyFill="1" applyBorder="1" applyAlignment="1">
      <alignment horizontal="center" vertical="center"/>
    </xf>
    <xf numFmtId="49" fontId="1" fillId="6" borderId="70" xfId="0" applyNumberFormat="1" applyFont="1" applyFill="1" applyBorder="1" applyAlignment="1">
      <alignment horizontal="center" vertical="center"/>
    </xf>
    <xf numFmtId="49" fontId="1" fillId="0" borderId="80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81" xfId="0" applyNumberFormat="1" applyFont="1" applyBorder="1" applyAlignment="1">
      <alignment horizontal="center" vertical="center"/>
    </xf>
    <xf numFmtId="49" fontId="1" fillId="0" borderId="80" xfId="0" applyNumberFormat="1" applyFont="1" applyFill="1" applyBorder="1" applyAlignment="1">
      <alignment horizontal="center" vertical="center"/>
    </xf>
    <xf numFmtId="49" fontId="1" fillId="0" borderId="67" xfId="0" applyNumberFormat="1" applyFont="1" applyFill="1" applyBorder="1" applyAlignment="1">
      <alignment horizontal="center" vertical="center"/>
    </xf>
    <xf numFmtId="49" fontId="1" fillId="0" borderId="81" xfId="0" applyNumberFormat="1" applyFont="1" applyFill="1" applyBorder="1" applyAlignment="1">
      <alignment horizontal="center" vertical="center"/>
    </xf>
    <xf numFmtId="49" fontId="1" fillId="6" borderId="80" xfId="0" applyNumberFormat="1" applyFont="1" applyFill="1" applyBorder="1" applyAlignment="1">
      <alignment horizontal="center" vertical="center"/>
    </xf>
    <xf numFmtId="49" fontId="1" fillId="6" borderId="81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7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13" fillId="7" borderId="35" xfId="0" applyFont="1" applyFill="1" applyBorder="1" applyAlignment="1">
      <alignment horizontal="center"/>
    </xf>
    <xf numFmtId="0" fontId="13" fillId="7" borderId="67" xfId="0" applyFont="1" applyFill="1" applyBorder="1" applyAlignment="1">
      <alignment horizontal="center"/>
    </xf>
    <xf numFmtId="0" fontId="13" fillId="7" borderId="70" xfId="0" applyFont="1" applyFill="1" applyBorder="1" applyAlignment="1">
      <alignment horizontal="center"/>
    </xf>
    <xf numFmtId="0" fontId="8" fillId="8" borderId="35" xfId="0" applyFont="1" applyFill="1" applyBorder="1" applyAlignment="1">
      <alignment horizontal="center"/>
    </xf>
    <xf numFmtId="0" fontId="8" fillId="8" borderId="67" xfId="0" applyFont="1" applyFill="1" applyBorder="1" applyAlignment="1">
      <alignment horizontal="center"/>
    </xf>
    <xf numFmtId="0" fontId="8" fillId="8" borderId="70" xfId="0" applyFont="1" applyFill="1" applyBorder="1" applyAlignment="1">
      <alignment horizontal="center"/>
    </xf>
    <xf numFmtId="0" fontId="8" fillId="9" borderId="35" xfId="0" applyFont="1" applyFill="1" applyBorder="1" applyAlignment="1">
      <alignment horizontal="center"/>
    </xf>
    <xf numFmtId="0" fontId="8" fillId="9" borderId="67" xfId="0" applyFont="1" applyFill="1" applyBorder="1" applyAlignment="1">
      <alignment horizontal="center"/>
    </xf>
    <xf numFmtId="0" fontId="8" fillId="9" borderId="70" xfId="0" applyFont="1" applyFill="1" applyBorder="1" applyAlignment="1">
      <alignment horizontal="center"/>
    </xf>
  </cellXfs>
  <cellStyles count="14">
    <cellStyle name="Normal" xfId="0"/>
    <cellStyle name="_RangeData" xfId="15"/>
    <cellStyle name="_RangeRows" xfId="16"/>
    <cellStyle name="_RangeSlicer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Feuil1" xfId="24"/>
    <cellStyle name="Normal_MDE Bordeaux (avr-14)" xfId="25"/>
    <cellStyle name="Normal_RGEMPR01" xfId="26"/>
    <cellStyle name="Percent" xfId="27"/>
  </cellStyles>
  <dxfs count="2">
    <dxf>
      <font>
        <color rgb="FFFFFFFF"/>
      </font>
      <border/>
    </dxf>
    <dxf>
      <font>
        <color rgb="FFFFFFFF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619125</xdr:colOff>
      <xdr:row>5</xdr:row>
      <xdr:rowOff>57150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"/>
          <a:ext cx="8258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7</xdr:row>
      <xdr:rowOff>47625</xdr:rowOff>
    </xdr:from>
    <xdr:to>
      <xdr:col>10</xdr:col>
      <xdr:colOff>609600</xdr:colOff>
      <xdr:row>31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4200525" y="1247775"/>
          <a:ext cx="4048125" cy="389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• </a:t>
          </a:r>
          <a:r>
            <a:rPr lang="en-US" cap="none" sz="1200" b="0" i="0" u="none" baseline="0">
              <a:solidFill>
                <a:srgbClr val="333399"/>
              </a:solidFill>
            </a:rPr>
            <a:t>catégorie A</a:t>
          </a:r>
          <a:r>
            <a:rPr lang="en-US" cap="none" sz="1200" b="0" i="0" u="none" baseline="0">
              <a:solidFill>
                <a:srgbClr val="000000"/>
              </a:solidFill>
            </a:rPr>
            <a:t> : demandeurs d’emploi tenus de faire des actes positifs de recherche d’emploi, sans emploi ;
• </a:t>
          </a:r>
          <a:r>
            <a:rPr lang="en-US" cap="none" sz="1200" b="0" i="0" u="none" baseline="0">
              <a:solidFill>
                <a:srgbClr val="333399"/>
              </a:solidFill>
            </a:rPr>
            <a:t>catégorie B</a:t>
          </a:r>
          <a:r>
            <a:rPr lang="en-US" cap="none" sz="1200" b="0" i="0" u="none" baseline="0">
              <a:solidFill>
                <a:srgbClr val="000000"/>
              </a:solidFill>
            </a:rPr>
            <a:t> : demandeurs d’emploi tenus de faire des actes positifs de recherche d’emploi, ayant exercé une activité réduite courte (i.e. de 78 heures ou moins au cours du mois) ;
• </a:t>
          </a:r>
          <a:r>
            <a:rPr lang="en-US" cap="none" sz="1200" b="0" i="0" u="none" baseline="0">
              <a:solidFill>
                <a:srgbClr val="333399"/>
              </a:solidFill>
            </a:rPr>
            <a:t>catégorie C</a:t>
          </a:r>
          <a:r>
            <a:rPr lang="en-US" cap="none" sz="1200" b="0" i="0" u="none" baseline="0">
              <a:solidFill>
                <a:srgbClr val="000000"/>
              </a:solidFill>
            </a:rPr>
            <a:t> : demandeurs d’emploi tenus de faire des actes positifs de recherche d’emploi, ayant exercé une activité réduite longue (i.e. de plus de 78 heures au cours du mois) ;
• </a:t>
          </a:r>
          <a:r>
            <a:rPr lang="en-US" cap="none" sz="1200" b="0" i="0" u="none" baseline="0">
              <a:solidFill>
                <a:srgbClr val="333399"/>
              </a:solidFill>
            </a:rPr>
            <a:t>catégorie D</a:t>
          </a:r>
          <a:r>
            <a:rPr lang="en-US" cap="none" sz="1200" b="0" i="0" u="none" baseline="0">
              <a:solidFill>
                <a:srgbClr val="000000"/>
              </a:solidFill>
            </a:rPr>
            <a:t> : demandeurs d’emploi non tenus de faire des actes positifs de recherche d’emploi (en raison d’un stage, d’une formation, d’une maladie…), sans emploi ;
• </a:t>
          </a:r>
          <a:r>
            <a:rPr lang="en-US" cap="none" sz="1200" b="0" i="0" u="none" baseline="0">
              <a:solidFill>
                <a:srgbClr val="333399"/>
              </a:solidFill>
            </a:rPr>
            <a:t>catégorie E</a:t>
          </a:r>
          <a:r>
            <a:rPr lang="en-US" cap="none" sz="1200" b="0" i="0" u="none" baseline="0">
              <a:solidFill>
                <a:srgbClr val="000000"/>
              </a:solidFill>
            </a:rPr>
            <a:t> : demandeurs d’emploi non tenus de faire des actes positifs de recherche d’emploi, en emploi (par exemple : bénéficiaires de contrats aidés).
</a:t>
          </a:r>
        </a:p>
      </xdr:txBody>
    </xdr:sp>
    <xdr:clientData/>
  </xdr:twoCellAnchor>
  <xdr:twoCellAnchor>
    <xdr:from>
      <xdr:col>2</xdr:col>
      <xdr:colOff>381000</xdr:colOff>
      <xdr:row>7</xdr:row>
      <xdr:rowOff>152400</xdr:rowOff>
    </xdr:from>
    <xdr:to>
      <xdr:col>4</xdr:col>
      <xdr:colOff>609600</xdr:colOff>
      <xdr:row>9</xdr:row>
      <xdr:rowOff>85725</xdr:rowOff>
    </xdr:to>
    <xdr:sp>
      <xdr:nvSpPr>
        <xdr:cNvPr id="3" name="AutoShape 6"/>
        <xdr:cNvSpPr>
          <a:spLocks/>
        </xdr:cNvSpPr>
      </xdr:nvSpPr>
      <xdr:spPr>
        <a:xfrm>
          <a:off x="1314450" y="1343025"/>
          <a:ext cx="1905000" cy="304800"/>
        </a:xfrm>
        <a:prstGeom prst="ellipse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381000</xdr:colOff>
      <xdr:row>16</xdr:row>
      <xdr:rowOff>123825</xdr:rowOff>
    </xdr:from>
    <xdr:to>
      <xdr:col>4</xdr:col>
      <xdr:colOff>666750</xdr:colOff>
      <xdr:row>18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1314450" y="2847975"/>
          <a:ext cx="1962150" cy="304800"/>
        </a:xfrm>
        <a:prstGeom prst="ellipse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C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381000</xdr:colOff>
      <xdr:row>21</xdr:row>
      <xdr:rowOff>85725</xdr:rowOff>
    </xdr:from>
    <xdr:to>
      <xdr:col>4</xdr:col>
      <xdr:colOff>638175</xdr:colOff>
      <xdr:row>23</xdr:row>
      <xdr:rowOff>38100</xdr:rowOff>
    </xdr:to>
    <xdr:sp>
      <xdr:nvSpPr>
        <xdr:cNvPr id="5" name="AutoShape 8"/>
        <xdr:cNvSpPr>
          <a:spLocks/>
        </xdr:cNvSpPr>
      </xdr:nvSpPr>
      <xdr:spPr>
        <a:xfrm>
          <a:off x="1314450" y="3667125"/>
          <a:ext cx="1933575" cy="304800"/>
        </a:xfrm>
        <a:prstGeom prst="ellipse">
          <a:avLst/>
        </a:prstGeom>
        <a:solidFill>
          <a:srgbClr val="FFD6AD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390525</xdr:colOff>
      <xdr:row>25</xdr:row>
      <xdr:rowOff>38100</xdr:rowOff>
    </xdr:from>
    <xdr:to>
      <xdr:col>4</xdr:col>
      <xdr:colOff>638175</xdr:colOff>
      <xdr:row>27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323975" y="4324350"/>
          <a:ext cx="1924050" cy="304800"/>
        </a:xfrm>
        <a:prstGeom prst="ellipse">
          <a:avLst/>
        </a:prstGeom>
        <a:solidFill>
          <a:srgbClr val="FFD6AD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400050</xdr:colOff>
      <xdr:row>11</xdr:row>
      <xdr:rowOff>114300</xdr:rowOff>
    </xdr:from>
    <xdr:to>
      <xdr:col>4</xdr:col>
      <xdr:colOff>619125</xdr:colOff>
      <xdr:row>13</xdr:row>
      <xdr:rowOff>76200</xdr:rowOff>
    </xdr:to>
    <xdr:sp>
      <xdr:nvSpPr>
        <xdr:cNvPr id="7" name="AutoShape 10"/>
        <xdr:cNvSpPr>
          <a:spLocks/>
        </xdr:cNvSpPr>
      </xdr:nvSpPr>
      <xdr:spPr>
        <a:xfrm>
          <a:off x="1333500" y="2028825"/>
          <a:ext cx="1895475" cy="304800"/>
        </a:xfrm>
        <a:prstGeom prst="ellipse">
          <a:avLst/>
        </a:prstGeom>
        <a:solidFill>
          <a:srgbClr val="99CC00"/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Catégorie B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H55" sqref="H55"/>
    </sheetView>
  </sheetViews>
  <sheetFormatPr defaultColWidth="11.421875" defaultRowHeight="12.75"/>
  <cols>
    <col min="1" max="1" width="1.421875" style="252" customWidth="1"/>
    <col min="2" max="16384" width="12.57421875" style="252" customWidth="1"/>
  </cols>
  <sheetData/>
  <printOptions/>
  <pageMargins left="0.83" right="0.75" top="0.43" bottom="0.44" header="0.25" footer="0.2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28125" style="109" customWidth="1"/>
    <col min="2" max="13" width="8.7109375" style="0" customWidth="1"/>
  </cols>
  <sheetData>
    <row r="1" ht="13.5" thickBot="1">
      <c r="A1" s="247" t="s">
        <v>164</v>
      </c>
    </row>
    <row r="2" spans="1:13" ht="12.75">
      <c r="A2" s="110"/>
      <c r="B2" s="238" t="s">
        <v>37</v>
      </c>
      <c r="C2" s="239" t="s">
        <v>44</v>
      </c>
      <c r="D2" s="239" t="s">
        <v>60</v>
      </c>
      <c r="E2" s="239" t="s">
        <v>85</v>
      </c>
      <c r="F2" s="239" t="s">
        <v>37</v>
      </c>
      <c r="G2" s="239" t="s">
        <v>44</v>
      </c>
      <c r="H2" s="239" t="s">
        <v>60</v>
      </c>
      <c r="I2" s="239" t="s">
        <v>85</v>
      </c>
      <c r="J2" s="239" t="s">
        <v>37</v>
      </c>
      <c r="K2" s="239" t="s">
        <v>44</v>
      </c>
      <c r="L2" s="239" t="s">
        <v>60</v>
      </c>
      <c r="M2" s="239" t="s">
        <v>85</v>
      </c>
    </row>
    <row r="3" spans="1:13" ht="13.5" thickBot="1">
      <c r="A3" s="111"/>
      <c r="B3" s="240">
        <v>2011</v>
      </c>
      <c r="C3" s="241">
        <v>2011</v>
      </c>
      <c r="D3" s="241">
        <v>2011</v>
      </c>
      <c r="E3" s="241">
        <v>2011</v>
      </c>
      <c r="F3" s="241">
        <v>2012</v>
      </c>
      <c r="G3" s="241">
        <v>2012</v>
      </c>
      <c r="H3" s="241">
        <v>2012</v>
      </c>
      <c r="I3" s="241">
        <v>2012</v>
      </c>
      <c r="J3" s="241">
        <v>2013</v>
      </c>
      <c r="K3" s="241">
        <v>2013</v>
      </c>
      <c r="L3" s="241">
        <v>2013</v>
      </c>
      <c r="M3" s="241">
        <v>2013</v>
      </c>
    </row>
    <row r="4" spans="1:13" ht="12.75">
      <c r="A4" s="118" t="s">
        <v>86</v>
      </c>
      <c r="B4" s="114">
        <v>8.7</v>
      </c>
      <c r="C4" s="99">
        <v>8.6</v>
      </c>
      <c r="D4" s="99">
        <v>8.8</v>
      </c>
      <c r="E4" s="99">
        <v>9</v>
      </c>
      <c r="F4" s="99">
        <v>9.1</v>
      </c>
      <c r="G4" s="99">
        <v>9.3</v>
      </c>
      <c r="H4" s="99">
        <v>9.4</v>
      </c>
      <c r="I4" s="181">
        <v>9.8</v>
      </c>
      <c r="J4" s="181">
        <v>9.9</v>
      </c>
      <c r="K4" s="181">
        <v>9.9</v>
      </c>
      <c r="L4" s="181">
        <v>9.9</v>
      </c>
      <c r="M4" s="181">
        <v>9.8</v>
      </c>
    </row>
    <row r="5" spans="1:13" s="13" customFormat="1" ht="12.75">
      <c r="A5" s="119" t="s">
        <v>41</v>
      </c>
      <c r="B5" s="115">
        <v>8.6</v>
      </c>
      <c r="C5" s="108">
        <v>8.6</v>
      </c>
      <c r="D5" s="108">
        <v>8.8</v>
      </c>
      <c r="E5" s="108">
        <v>9</v>
      </c>
      <c r="F5" s="108">
        <v>9.1</v>
      </c>
      <c r="G5" s="108">
        <v>9.3</v>
      </c>
      <c r="H5" s="108">
        <v>9.4</v>
      </c>
      <c r="I5" s="182">
        <v>9.7</v>
      </c>
      <c r="J5" s="182">
        <v>9.8</v>
      </c>
      <c r="K5" s="182">
        <v>9.8</v>
      </c>
      <c r="L5" s="182">
        <v>9.7</v>
      </c>
      <c r="M5" s="182">
        <v>9.6</v>
      </c>
    </row>
    <row r="6" spans="1:13" s="14" customFormat="1" ht="12.75">
      <c r="A6" s="120" t="s">
        <v>59</v>
      </c>
      <c r="B6" s="116">
        <v>9.3</v>
      </c>
      <c r="C6" s="100">
        <v>9.3</v>
      </c>
      <c r="D6" s="100">
        <v>9.6</v>
      </c>
      <c r="E6" s="100">
        <v>9.9</v>
      </c>
      <c r="F6" s="100">
        <v>10.1</v>
      </c>
      <c r="G6" s="100">
        <v>10.4</v>
      </c>
      <c r="H6" s="100">
        <v>10.5</v>
      </c>
      <c r="I6" s="183">
        <v>10.8</v>
      </c>
      <c r="J6" s="183">
        <v>10.8</v>
      </c>
      <c r="K6" s="183">
        <v>10.8</v>
      </c>
      <c r="L6" s="183">
        <v>10.8</v>
      </c>
      <c r="M6" s="183">
        <v>10.7</v>
      </c>
    </row>
    <row r="7" spans="1:13" s="13" customFormat="1" ht="12.75">
      <c r="A7" s="242" t="s">
        <v>87</v>
      </c>
      <c r="B7" s="243">
        <v>8.7</v>
      </c>
      <c r="C7" s="244">
        <v>8.6</v>
      </c>
      <c r="D7" s="244">
        <v>8.8</v>
      </c>
      <c r="E7" s="244">
        <v>9.1</v>
      </c>
      <c r="F7" s="244">
        <v>9.3</v>
      </c>
      <c r="G7" s="244">
        <v>9.7</v>
      </c>
      <c r="H7" s="244">
        <v>9.9</v>
      </c>
      <c r="I7" s="245">
        <v>10.1</v>
      </c>
      <c r="J7" s="245">
        <v>10.1</v>
      </c>
      <c r="K7" s="245">
        <v>10.1</v>
      </c>
      <c r="L7" s="245">
        <v>10.2</v>
      </c>
      <c r="M7" s="245">
        <v>10</v>
      </c>
    </row>
    <row r="8" spans="1:13" s="13" customFormat="1" ht="13.5" thickBot="1">
      <c r="A8" s="121" t="s">
        <v>65</v>
      </c>
      <c r="B8" s="117">
        <v>9.1</v>
      </c>
      <c r="C8" s="113">
        <v>9.2</v>
      </c>
      <c r="D8" s="113">
        <v>9.4</v>
      </c>
      <c r="E8" s="113">
        <v>9.9</v>
      </c>
      <c r="F8" s="113">
        <v>10.1</v>
      </c>
      <c r="G8" s="113">
        <v>10.3</v>
      </c>
      <c r="H8" s="113">
        <v>9.9</v>
      </c>
      <c r="I8" s="184">
        <v>10.3</v>
      </c>
      <c r="J8" s="184">
        <v>10.4</v>
      </c>
      <c r="K8" s="184">
        <v>10.4</v>
      </c>
      <c r="L8" s="184">
        <v>10.4</v>
      </c>
      <c r="M8" s="184">
        <v>10.2</v>
      </c>
    </row>
    <row r="9" spans="1:13" s="13" customFormat="1" ht="12.75">
      <c r="A9" s="112"/>
      <c r="M9" s="246" t="s">
        <v>163</v>
      </c>
    </row>
    <row r="10" ht="12.75">
      <c r="G10" s="13"/>
    </row>
    <row r="11" ht="12.75"/>
    <row r="12" spans="2:5" ht="12.75">
      <c r="B12" s="106"/>
      <c r="C12" s="106"/>
      <c r="D12" s="106"/>
      <c r="E12" s="106"/>
    </row>
    <row r="13" spans="2:5" ht="12.75">
      <c r="B13" s="106"/>
      <c r="C13" s="106"/>
      <c r="D13" s="106"/>
      <c r="E13" s="106"/>
    </row>
    <row r="14" spans="2:5" ht="12.75">
      <c r="B14" s="106"/>
      <c r="C14" s="106"/>
      <c r="D14" s="106"/>
      <c r="E14" s="106"/>
    </row>
    <row r="15" spans="2:5" ht="12.75">
      <c r="B15" s="106"/>
      <c r="C15" s="106"/>
      <c r="D15" s="106"/>
      <c r="E15" s="106"/>
    </row>
    <row r="16" spans="2:5" ht="12.75">
      <c r="B16" s="106"/>
      <c r="C16" s="106"/>
      <c r="D16" s="106"/>
      <c r="E16" s="106"/>
    </row>
    <row r="17" spans="2:5" ht="12.75">
      <c r="B17" s="106"/>
      <c r="C17" s="106"/>
      <c r="D17" s="106"/>
      <c r="E17" s="106"/>
    </row>
  </sheetData>
  <printOptions/>
  <pageMargins left="0.75" right="0.75" top="1" bottom="1" header="0.4921259845" footer="0.4921259845"/>
  <pageSetup horizontalDpi="300" verticalDpi="300" orientation="landscape" paperSize="9" scale="14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8" width="7.7109375" style="0" customWidth="1"/>
    <col min="29" max="29" width="8.140625" style="0" customWidth="1"/>
  </cols>
  <sheetData>
    <row r="1" ht="13.5" thickBot="1"/>
    <row r="2" spans="2:21" s="180" customFormat="1" ht="19.5" customHeight="1" thickBot="1">
      <c r="B2" s="282" t="s">
        <v>66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4"/>
    </row>
    <row r="3" spans="2:21" ht="12.75">
      <c r="B3" s="285" t="s">
        <v>67</v>
      </c>
      <c r="C3" s="286"/>
      <c r="D3" s="286"/>
      <c r="E3" s="286"/>
      <c r="F3" s="287"/>
      <c r="G3" s="288" t="s">
        <v>68</v>
      </c>
      <c r="H3" s="289"/>
      <c r="I3" s="289"/>
      <c r="J3" s="289"/>
      <c r="K3" s="290"/>
      <c r="L3" s="291" t="s">
        <v>69</v>
      </c>
      <c r="M3" s="292"/>
      <c r="N3" s="292"/>
      <c r="O3" s="292"/>
      <c r="P3" s="293"/>
      <c r="Q3" s="294" t="s">
        <v>70</v>
      </c>
      <c r="R3" s="295"/>
      <c r="S3" s="295"/>
      <c r="T3" s="295"/>
      <c r="U3" s="296"/>
    </row>
    <row r="4" spans="2:21" ht="13.5" thickBot="1">
      <c r="B4" s="210">
        <v>2010</v>
      </c>
      <c r="C4" s="211">
        <v>2011</v>
      </c>
      <c r="D4" s="211">
        <v>2012</v>
      </c>
      <c r="E4" s="211">
        <v>2013</v>
      </c>
      <c r="F4" s="206">
        <v>2014</v>
      </c>
      <c r="G4" s="212">
        <v>2010</v>
      </c>
      <c r="H4" s="213">
        <v>2011</v>
      </c>
      <c r="I4" s="213">
        <v>2012</v>
      </c>
      <c r="J4" s="213">
        <v>2013</v>
      </c>
      <c r="K4" s="207">
        <v>2014</v>
      </c>
      <c r="L4" s="214">
        <v>2010</v>
      </c>
      <c r="M4" s="215">
        <v>2011</v>
      </c>
      <c r="N4" s="215">
        <v>2012</v>
      </c>
      <c r="O4" s="215">
        <v>2013</v>
      </c>
      <c r="P4" s="208">
        <v>2014</v>
      </c>
      <c r="Q4" s="216">
        <v>2010</v>
      </c>
      <c r="R4" s="217">
        <v>2011</v>
      </c>
      <c r="S4" s="217">
        <v>2012</v>
      </c>
      <c r="T4" s="217">
        <v>2013</v>
      </c>
      <c r="U4" s="209">
        <v>2014</v>
      </c>
    </row>
    <row r="5" spans="1:21" ht="12.75">
      <c r="A5" s="235" t="s">
        <v>71</v>
      </c>
      <c r="B5" s="221">
        <v>12042</v>
      </c>
      <c r="C5" s="222">
        <v>13300</v>
      </c>
      <c r="D5" s="222">
        <v>12829</v>
      </c>
      <c r="E5" s="222">
        <v>11539</v>
      </c>
      <c r="F5" s="223">
        <v>10066</v>
      </c>
      <c r="G5" s="221">
        <v>951</v>
      </c>
      <c r="H5" s="222">
        <v>1414</v>
      </c>
      <c r="I5" s="222">
        <v>1297</v>
      </c>
      <c r="J5" s="222">
        <v>1173</v>
      </c>
      <c r="K5" s="223">
        <v>852</v>
      </c>
      <c r="L5" s="221">
        <v>155</v>
      </c>
      <c r="M5" s="222">
        <v>281</v>
      </c>
      <c r="N5" s="222">
        <v>283</v>
      </c>
      <c r="O5" s="224">
        <v>273</v>
      </c>
      <c r="P5" s="223">
        <v>158</v>
      </c>
      <c r="Q5" s="225">
        <v>57</v>
      </c>
      <c r="R5" s="224">
        <v>89</v>
      </c>
      <c r="S5" s="222">
        <v>89</v>
      </c>
      <c r="T5" s="222">
        <v>72</v>
      </c>
      <c r="U5" s="226">
        <v>52</v>
      </c>
    </row>
    <row r="6" spans="1:21" ht="12.75">
      <c r="A6" s="236" t="s">
        <v>15</v>
      </c>
      <c r="B6" s="227">
        <v>14089</v>
      </c>
      <c r="C6" s="228">
        <v>15866</v>
      </c>
      <c r="D6" s="228">
        <v>14448</v>
      </c>
      <c r="E6" s="228">
        <v>12553</v>
      </c>
      <c r="F6" s="229">
        <v>11118</v>
      </c>
      <c r="G6" s="227">
        <v>1536</v>
      </c>
      <c r="H6" s="228">
        <v>1339</v>
      </c>
      <c r="I6" s="228">
        <v>1151</v>
      </c>
      <c r="J6" s="228">
        <v>1445</v>
      </c>
      <c r="K6" s="229">
        <v>962</v>
      </c>
      <c r="L6" s="227">
        <v>290</v>
      </c>
      <c r="M6" s="228">
        <v>294</v>
      </c>
      <c r="N6" s="228">
        <v>234</v>
      </c>
      <c r="O6" s="228">
        <v>340</v>
      </c>
      <c r="P6" s="229">
        <v>271</v>
      </c>
      <c r="Q6" s="227">
        <v>114</v>
      </c>
      <c r="R6" s="228">
        <v>66</v>
      </c>
      <c r="S6" s="228">
        <v>56</v>
      </c>
      <c r="T6" s="228">
        <v>86</v>
      </c>
      <c r="U6" s="230">
        <v>60</v>
      </c>
    </row>
    <row r="7" spans="1:21" ht="12.75">
      <c r="A7" s="236" t="s">
        <v>16</v>
      </c>
      <c r="B7" s="227">
        <v>17305</v>
      </c>
      <c r="C7" s="228">
        <v>19802</v>
      </c>
      <c r="D7" s="228">
        <v>17540</v>
      </c>
      <c r="E7" s="228">
        <v>15409</v>
      </c>
      <c r="F7" s="229">
        <v>15478</v>
      </c>
      <c r="G7" s="227">
        <v>1884</v>
      </c>
      <c r="H7" s="228">
        <v>2203</v>
      </c>
      <c r="I7" s="228">
        <v>1481</v>
      </c>
      <c r="J7" s="228">
        <v>1642</v>
      </c>
      <c r="K7" s="229">
        <v>1381</v>
      </c>
      <c r="L7" s="227">
        <v>435</v>
      </c>
      <c r="M7" s="228">
        <v>406</v>
      </c>
      <c r="N7" s="228">
        <v>237</v>
      </c>
      <c r="O7" s="228">
        <v>172</v>
      </c>
      <c r="P7" s="229">
        <v>236</v>
      </c>
      <c r="Q7" s="227">
        <v>93</v>
      </c>
      <c r="R7" s="228">
        <v>121</v>
      </c>
      <c r="S7" s="228">
        <v>90</v>
      </c>
      <c r="T7" s="228">
        <v>87</v>
      </c>
      <c r="U7" s="230">
        <v>73</v>
      </c>
    </row>
    <row r="8" spans="1:21" ht="12.75">
      <c r="A8" s="236" t="s">
        <v>17</v>
      </c>
      <c r="B8" s="227">
        <v>15798</v>
      </c>
      <c r="C8" s="228">
        <v>15738</v>
      </c>
      <c r="D8" s="228">
        <v>14775</v>
      </c>
      <c r="E8" s="228">
        <v>13673</v>
      </c>
      <c r="F8" s="229">
        <v>13431</v>
      </c>
      <c r="G8" s="227">
        <v>1393</v>
      </c>
      <c r="H8" s="228">
        <v>1418</v>
      </c>
      <c r="I8" s="228">
        <v>1219</v>
      </c>
      <c r="J8" s="228">
        <v>1096</v>
      </c>
      <c r="K8" s="229">
        <v>1146</v>
      </c>
      <c r="L8" s="227">
        <v>229</v>
      </c>
      <c r="M8" s="228">
        <v>271</v>
      </c>
      <c r="N8" s="228">
        <v>179</v>
      </c>
      <c r="O8" s="228">
        <v>191</v>
      </c>
      <c r="P8" s="229">
        <v>206</v>
      </c>
      <c r="Q8" s="227">
        <v>106</v>
      </c>
      <c r="R8" s="228">
        <v>107</v>
      </c>
      <c r="S8" s="228">
        <v>68</v>
      </c>
      <c r="T8" s="228">
        <v>91</v>
      </c>
      <c r="U8" s="230">
        <v>91</v>
      </c>
    </row>
    <row r="9" spans="1:21" ht="12.75">
      <c r="A9" s="236" t="s">
        <v>18</v>
      </c>
      <c r="B9" s="227">
        <v>14768</v>
      </c>
      <c r="C9" s="228">
        <v>18228</v>
      </c>
      <c r="D9" s="228">
        <v>13606</v>
      </c>
      <c r="E9" s="228">
        <v>12242</v>
      </c>
      <c r="F9" s="229"/>
      <c r="G9" s="227">
        <v>1361</v>
      </c>
      <c r="H9" s="228">
        <v>1404</v>
      </c>
      <c r="I9" s="228">
        <v>894</v>
      </c>
      <c r="J9" s="228">
        <v>956</v>
      </c>
      <c r="K9" s="229"/>
      <c r="L9" s="227">
        <v>201</v>
      </c>
      <c r="M9" s="228">
        <v>183</v>
      </c>
      <c r="N9" s="228">
        <v>137</v>
      </c>
      <c r="O9" s="228">
        <v>185</v>
      </c>
      <c r="P9" s="229"/>
      <c r="Q9" s="227">
        <v>72</v>
      </c>
      <c r="R9" s="228">
        <v>93</v>
      </c>
      <c r="S9" s="228">
        <v>58</v>
      </c>
      <c r="T9" s="228">
        <v>66</v>
      </c>
      <c r="U9" s="230"/>
    </row>
    <row r="10" spans="1:21" ht="12.75">
      <c r="A10" s="236" t="s">
        <v>19</v>
      </c>
      <c r="B10" s="227">
        <v>17700</v>
      </c>
      <c r="C10" s="228">
        <v>18154</v>
      </c>
      <c r="D10" s="228">
        <v>17147</v>
      </c>
      <c r="E10" s="228">
        <v>12226</v>
      </c>
      <c r="F10" s="229"/>
      <c r="G10" s="227">
        <v>1520</v>
      </c>
      <c r="H10" s="228">
        <v>1546</v>
      </c>
      <c r="I10" s="228">
        <v>1402</v>
      </c>
      <c r="J10" s="228">
        <v>1067</v>
      </c>
      <c r="K10" s="229"/>
      <c r="L10" s="227">
        <v>264</v>
      </c>
      <c r="M10" s="228">
        <v>212</v>
      </c>
      <c r="N10" s="228">
        <v>197</v>
      </c>
      <c r="O10" s="228">
        <v>136</v>
      </c>
      <c r="P10" s="229"/>
      <c r="Q10" s="227">
        <v>111</v>
      </c>
      <c r="R10" s="228">
        <v>98</v>
      </c>
      <c r="S10" s="228">
        <v>82</v>
      </c>
      <c r="T10" s="228">
        <v>78</v>
      </c>
      <c r="U10" s="230"/>
    </row>
    <row r="11" spans="1:21" ht="12.75">
      <c r="A11" s="236" t="s">
        <v>20</v>
      </c>
      <c r="B11" s="227">
        <v>17623</v>
      </c>
      <c r="C11" s="228">
        <v>17122</v>
      </c>
      <c r="D11" s="228">
        <v>16297</v>
      </c>
      <c r="E11" s="228">
        <v>14045</v>
      </c>
      <c r="F11" s="229"/>
      <c r="G11" s="227">
        <v>2110</v>
      </c>
      <c r="H11" s="228">
        <v>2483</v>
      </c>
      <c r="I11" s="228">
        <v>1124</v>
      </c>
      <c r="J11" s="228">
        <v>1243</v>
      </c>
      <c r="K11" s="229"/>
      <c r="L11" s="227">
        <v>200</v>
      </c>
      <c r="M11" s="228">
        <v>153</v>
      </c>
      <c r="N11" s="228">
        <v>139</v>
      </c>
      <c r="O11" s="228">
        <v>189</v>
      </c>
      <c r="P11" s="229"/>
      <c r="Q11" s="227">
        <v>79</v>
      </c>
      <c r="R11" s="228">
        <v>45</v>
      </c>
      <c r="S11" s="228">
        <v>86</v>
      </c>
      <c r="T11" s="228">
        <v>61</v>
      </c>
      <c r="U11" s="230"/>
    </row>
    <row r="12" spans="1:21" ht="12.75">
      <c r="A12" s="236" t="s">
        <v>21</v>
      </c>
      <c r="B12" s="227">
        <v>14709</v>
      </c>
      <c r="C12" s="228">
        <v>16130</v>
      </c>
      <c r="D12" s="228">
        <v>12185</v>
      </c>
      <c r="E12" s="228">
        <v>12368</v>
      </c>
      <c r="F12" s="229"/>
      <c r="G12" s="227">
        <v>1449</v>
      </c>
      <c r="H12" s="228">
        <v>1522</v>
      </c>
      <c r="I12" s="228">
        <v>1038</v>
      </c>
      <c r="J12" s="228">
        <v>1601</v>
      </c>
      <c r="K12" s="229"/>
      <c r="L12" s="227">
        <v>180</v>
      </c>
      <c r="M12" s="228">
        <v>174</v>
      </c>
      <c r="N12" s="228">
        <v>112</v>
      </c>
      <c r="O12" s="228">
        <v>143</v>
      </c>
      <c r="P12" s="229"/>
      <c r="Q12" s="227">
        <v>86</v>
      </c>
      <c r="R12" s="228">
        <v>64</v>
      </c>
      <c r="S12" s="228">
        <v>60</v>
      </c>
      <c r="T12" s="228">
        <v>48</v>
      </c>
      <c r="U12" s="230"/>
    </row>
    <row r="13" spans="1:21" ht="12.75">
      <c r="A13" s="236" t="s">
        <v>22</v>
      </c>
      <c r="B13" s="227">
        <v>17042</v>
      </c>
      <c r="C13" s="228">
        <v>17850</v>
      </c>
      <c r="D13" s="228">
        <v>14456</v>
      </c>
      <c r="E13" s="228">
        <v>14503</v>
      </c>
      <c r="F13" s="229"/>
      <c r="G13" s="227">
        <v>1725</v>
      </c>
      <c r="H13" s="228">
        <v>1446</v>
      </c>
      <c r="I13" s="228">
        <v>1358</v>
      </c>
      <c r="J13" s="228">
        <v>1424</v>
      </c>
      <c r="K13" s="229"/>
      <c r="L13" s="227">
        <v>162</v>
      </c>
      <c r="M13" s="228">
        <v>122</v>
      </c>
      <c r="N13" s="228">
        <v>124</v>
      </c>
      <c r="O13" s="228">
        <v>140</v>
      </c>
      <c r="P13" s="229"/>
      <c r="Q13" s="227">
        <v>88</v>
      </c>
      <c r="R13" s="228">
        <v>92</v>
      </c>
      <c r="S13" s="228">
        <v>36</v>
      </c>
      <c r="T13" s="228">
        <v>81</v>
      </c>
      <c r="U13" s="230"/>
    </row>
    <row r="14" spans="1:21" ht="12.75">
      <c r="A14" s="236" t="s">
        <v>23</v>
      </c>
      <c r="B14" s="227">
        <v>13857</v>
      </c>
      <c r="C14" s="228">
        <v>14736</v>
      </c>
      <c r="D14" s="228">
        <v>13303</v>
      </c>
      <c r="E14" s="228">
        <v>12971</v>
      </c>
      <c r="F14" s="229"/>
      <c r="G14" s="227">
        <v>1476</v>
      </c>
      <c r="H14" s="228">
        <v>1276</v>
      </c>
      <c r="I14" s="228">
        <v>1010</v>
      </c>
      <c r="J14" s="228">
        <v>1036</v>
      </c>
      <c r="K14" s="229"/>
      <c r="L14" s="227">
        <v>118</v>
      </c>
      <c r="M14" s="228">
        <v>306</v>
      </c>
      <c r="N14" s="228">
        <v>70</v>
      </c>
      <c r="O14" s="228">
        <v>153</v>
      </c>
      <c r="P14" s="229"/>
      <c r="Q14" s="227">
        <v>61</v>
      </c>
      <c r="R14" s="228">
        <v>53</v>
      </c>
      <c r="S14" s="228">
        <v>50</v>
      </c>
      <c r="T14" s="228">
        <v>51</v>
      </c>
      <c r="U14" s="230"/>
    </row>
    <row r="15" spans="1:21" ht="12.75">
      <c r="A15" s="236" t="s">
        <v>24</v>
      </c>
      <c r="B15" s="227">
        <v>12406</v>
      </c>
      <c r="C15" s="228">
        <v>13511</v>
      </c>
      <c r="D15" s="228">
        <v>11352</v>
      </c>
      <c r="E15" s="228">
        <v>10906</v>
      </c>
      <c r="F15" s="229"/>
      <c r="G15" s="227">
        <v>919</v>
      </c>
      <c r="H15" s="228">
        <v>1464</v>
      </c>
      <c r="I15" s="228">
        <v>911</v>
      </c>
      <c r="J15" s="228">
        <v>1004</v>
      </c>
      <c r="K15" s="229"/>
      <c r="L15" s="227">
        <v>110</v>
      </c>
      <c r="M15" s="228">
        <v>72</v>
      </c>
      <c r="N15" s="228">
        <v>70</v>
      </c>
      <c r="O15" s="228">
        <v>80</v>
      </c>
      <c r="P15" s="229"/>
      <c r="Q15" s="227">
        <v>57</v>
      </c>
      <c r="R15" s="228">
        <v>57</v>
      </c>
      <c r="S15" s="228">
        <v>40</v>
      </c>
      <c r="T15" s="228">
        <v>46</v>
      </c>
      <c r="U15" s="230"/>
    </row>
    <row r="16" spans="1:21" ht="13.5" thickBot="1">
      <c r="A16" s="237" t="s">
        <v>25</v>
      </c>
      <c r="B16" s="231">
        <v>10934</v>
      </c>
      <c r="C16" s="232">
        <v>11552</v>
      </c>
      <c r="D16" s="232">
        <v>9648</v>
      </c>
      <c r="E16" s="232">
        <v>8780</v>
      </c>
      <c r="F16" s="233"/>
      <c r="G16" s="231">
        <v>745</v>
      </c>
      <c r="H16" s="232">
        <v>912</v>
      </c>
      <c r="I16" s="232">
        <v>875</v>
      </c>
      <c r="J16" s="232">
        <v>726</v>
      </c>
      <c r="K16" s="233"/>
      <c r="L16" s="231">
        <v>99</v>
      </c>
      <c r="M16" s="232">
        <v>77</v>
      </c>
      <c r="N16" s="232">
        <v>54</v>
      </c>
      <c r="O16" s="232">
        <v>64</v>
      </c>
      <c r="P16" s="233"/>
      <c r="Q16" s="231">
        <v>30</v>
      </c>
      <c r="R16" s="232">
        <v>44</v>
      </c>
      <c r="S16" s="232">
        <v>28</v>
      </c>
      <c r="T16" s="232">
        <v>33</v>
      </c>
      <c r="U16" s="234"/>
    </row>
    <row r="17" spans="1:21" ht="12.75">
      <c r="A17" s="97" t="s">
        <v>72</v>
      </c>
      <c r="R17" s="126"/>
      <c r="S17" s="126"/>
      <c r="U17" s="248" t="s">
        <v>165</v>
      </c>
    </row>
    <row r="20" spans="7:19" ht="12.75">
      <c r="G20" s="106"/>
      <c r="H20" s="106"/>
      <c r="I20" s="106"/>
      <c r="J20" s="106"/>
      <c r="L20" s="106"/>
      <c r="M20" s="106"/>
      <c r="N20" s="106"/>
      <c r="O20" s="106"/>
      <c r="Q20" s="106"/>
      <c r="R20" s="106"/>
      <c r="S20" s="106"/>
    </row>
    <row r="21" spans="7:19" ht="12.75">
      <c r="G21" s="106"/>
      <c r="H21" s="106"/>
      <c r="I21" s="106"/>
      <c r="J21" s="106"/>
      <c r="L21" s="106"/>
      <c r="M21" s="106"/>
      <c r="N21" s="106"/>
      <c r="O21" s="106"/>
      <c r="Q21" s="106"/>
      <c r="R21" s="106"/>
      <c r="S21" s="106"/>
    </row>
    <row r="22" spans="7:19" ht="12.75">
      <c r="G22" s="106"/>
      <c r="H22" s="106"/>
      <c r="I22" s="106"/>
      <c r="J22" s="106"/>
      <c r="L22" s="106"/>
      <c r="M22" s="106"/>
      <c r="N22" s="106"/>
      <c r="O22" s="106"/>
      <c r="Q22" s="106"/>
      <c r="R22" s="106"/>
      <c r="S22" s="106"/>
    </row>
    <row r="23" spans="7:19" ht="12.75">
      <c r="G23" s="106"/>
      <c r="H23" s="106"/>
      <c r="I23" s="106"/>
      <c r="J23" s="106"/>
      <c r="L23" s="106"/>
      <c r="M23" s="106"/>
      <c r="N23" s="106"/>
      <c r="O23" s="106"/>
      <c r="Q23" s="106"/>
      <c r="R23" s="106"/>
      <c r="S23" s="106"/>
    </row>
    <row r="24" spans="7:19" ht="12.75">
      <c r="G24" s="106"/>
      <c r="H24" s="106"/>
      <c r="I24" s="106"/>
      <c r="J24" s="106"/>
      <c r="L24" s="106"/>
      <c r="M24" s="106"/>
      <c r="N24" s="106"/>
      <c r="O24" s="106"/>
      <c r="Q24" s="106"/>
      <c r="R24" s="106"/>
      <c r="S24" s="106"/>
    </row>
    <row r="25" spans="7:19" ht="12.75">
      <c r="G25" s="106"/>
      <c r="H25" s="106"/>
      <c r="I25" s="106"/>
      <c r="J25" s="106"/>
      <c r="L25" s="106"/>
      <c r="M25" s="106"/>
      <c r="N25" s="106"/>
      <c r="O25" s="106"/>
      <c r="Q25" s="106"/>
      <c r="R25" s="106"/>
      <c r="S25" s="106"/>
    </row>
    <row r="34" s="53" customFormat="1" ht="12.75">
      <c r="A34" s="98"/>
    </row>
    <row r="35" s="53" customFormat="1" ht="39" customHeight="1"/>
  </sheetData>
  <mergeCells count="5">
    <mergeCell ref="B2:U2"/>
    <mergeCell ref="B3:F3"/>
    <mergeCell ref="G3:K3"/>
    <mergeCell ref="L3:P3"/>
    <mergeCell ref="Q3:U3"/>
  </mergeCells>
  <conditionalFormatting sqref="B5:U16">
    <cfRule type="cellIs" priority="1" dxfId="1" operator="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="80" zoomScaleNormal="80" workbookViewId="0" topLeftCell="A1">
      <pane ySplit="1" topLeftCell="BM2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7.8515625" style="3" customWidth="1"/>
    <col min="2" max="23" width="12.7109375" style="0" customWidth="1"/>
  </cols>
  <sheetData>
    <row r="1" ht="15.75" thickBot="1">
      <c r="A1" s="4" t="s">
        <v>4</v>
      </c>
    </row>
    <row r="2" spans="2:23" ht="15" thickBot="1">
      <c r="B2" s="144" t="s">
        <v>88</v>
      </c>
      <c r="C2" s="145" t="s">
        <v>89</v>
      </c>
      <c r="D2" s="145" t="s">
        <v>90</v>
      </c>
      <c r="E2" s="145" t="s">
        <v>91</v>
      </c>
      <c r="F2" s="145" t="s">
        <v>92</v>
      </c>
      <c r="G2" s="145" t="s">
        <v>93</v>
      </c>
      <c r="H2" s="145" t="s">
        <v>94</v>
      </c>
      <c r="I2" s="145" t="s">
        <v>95</v>
      </c>
      <c r="J2" s="145" t="s">
        <v>96</v>
      </c>
      <c r="K2" s="145" t="s">
        <v>97</v>
      </c>
      <c r="L2" s="145" t="s">
        <v>98</v>
      </c>
      <c r="M2" s="146" t="s">
        <v>99</v>
      </c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5">
      <c r="A3" s="22" t="s">
        <v>0</v>
      </c>
      <c r="B3" s="147">
        <v>3291068</v>
      </c>
      <c r="C3" s="148">
        <v>3254242</v>
      </c>
      <c r="D3" s="148">
        <v>3154751</v>
      </c>
      <c r="E3" s="148">
        <v>3048316</v>
      </c>
      <c r="F3" s="148">
        <v>3027797</v>
      </c>
      <c r="G3" s="148">
        <v>2988226</v>
      </c>
      <c r="H3" s="148">
        <v>3107470</v>
      </c>
      <c r="I3" s="148">
        <v>3325916</v>
      </c>
      <c r="J3" s="148">
        <v>3308559</v>
      </c>
      <c r="K3" s="148">
        <v>3404931</v>
      </c>
      <c r="L3" s="148">
        <v>3471254</v>
      </c>
      <c r="M3" s="149">
        <v>3453317</v>
      </c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ht="15">
      <c r="A4" s="23" t="s">
        <v>41</v>
      </c>
      <c r="B4" s="150">
        <v>160130</v>
      </c>
      <c r="C4" s="151">
        <v>156126</v>
      </c>
      <c r="D4" s="151">
        <v>148176</v>
      </c>
      <c r="E4" s="151">
        <v>141693</v>
      </c>
      <c r="F4" s="148">
        <v>137956</v>
      </c>
      <c r="G4" s="148">
        <v>135010</v>
      </c>
      <c r="H4" s="148">
        <v>139825</v>
      </c>
      <c r="I4" s="148">
        <v>151764</v>
      </c>
      <c r="J4" s="148">
        <v>153865</v>
      </c>
      <c r="K4" s="148">
        <v>155285</v>
      </c>
      <c r="L4" s="148">
        <v>163835</v>
      </c>
      <c r="M4" s="149">
        <v>165327</v>
      </c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ht="15">
      <c r="A5" s="23" t="s">
        <v>1</v>
      </c>
      <c r="B5" s="150">
        <v>20342</v>
      </c>
      <c r="C5" s="151">
        <v>20282</v>
      </c>
      <c r="D5" s="151">
        <v>19273</v>
      </c>
      <c r="E5" s="151">
        <v>18248</v>
      </c>
      <c r="F5" s="148">
        <v>17569</v>
      </c>
      <c r="G5" s="148">
        <v>17121</v>
      </c>
      <c r="H5" s="148">
        <v>17321</v>
      </c>
      <c r="I5" s="148">
        <v>18258</v>
      </c>
      <c r="J5" s="148">
        <v>18885</v>
      </c>
      <c r="K5" s="148">
        <v>19322</v>
      </c>
      <c r="L5" s="148">
        <v>20565</v>
      </c>
      <c r="M5" s="149">
        <v>20798</v>
      </c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15">
      <c r="A6" s="23" t="s">
        <v>2</v>
      </c>
      <c r="B6" s="150">
        <v>2933</v>
      </c>
      <c r="C6" s="151">
        <v>2878</v>
      </c>
      <c r="D6" s="151">
        <v>2611</v>
      </c>
      <c r="E6" s="151">
        <v>2200</v>
      </c>
      <c r="F6" s="148">
        <v>1991</v>
      </c>
      <c r="G6" s="148">
        <v>1817</v>
      </c>
      <c r="H6" s="148">
        <v>1636</v>
      </c>
      <c r="I6" s="148">
        <v>1700</v>
      </c>
      <c r="J6" s="148">
        <v>1983</v>
      </c>
      <c r="K6" s="148">
        <v>2325</v>
      </c>
      <c r="L6" s="148">
        <v>2598</v>
      </c>
      <c r="M6" s="149">
        <v>2747</v>
      </c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ht="15">
      <c r="A7" s="23" t="s">
        <v>3</v>
      </c>
      <c r="B7" s="150">
        <v>1572</v>
      </c>
      <c r="C7" s="151">
        <v>1577</v>
      </c>
      <c r="D7" s="151">
        <v>1483</v>
      </c>
      <c r="E7" s="151">
        <v>1369</v>
      </c>
      <c r="F7" s="148">
        <v>1286</v>
      </c>
      <c r="G7" s="148">
        <v>1270</v>
      </c>
      <c r="H7" s="148">
        <v>1267</v>
      </c>
      <c r="I7" s="148">
        <v>1355</v>
      </c>
      <c r="J7" s="148">
        <v>1377</v>
      </c>
      <c r="K7" s="148">
        <v>1509</v>
      </c>
      <c r="L7" s="148">
        <v>1616</v>
      </c>
      <c r="M7" s="149">
        <v>1597</v>
      </c>
      <c r="N7" s="81"/>
      <c r="O7" s="81"/>
      <c r="P7" s="81"/>
      <c r="Q7" s="81"/>
      <c r="R7" s="81"/>
      <c r="S7" s="81"/>
      <c r="T7" s="81"/>
      <c r="U7" s="81"/>
      <c r="V7" s="81"/>
      <c r="W7" s="81"/>
    </row>
    <row r="8" spans="1:23" ht="15" thickBot="1">
      <c r="A8" s="29" t="s">
        <v>13</v>
      </c>
      <c r="B8" s="152">
        <f aca="true" t="shared" si="0" ref="B8:M8">SUM(B6:B7)</f>
        <v>4505</v>
      </c>
      <c r="C8" s="153">
        <f t="shared" si="0"/>
        <v>4455</v>
      </c>
      <c r="D8" s="153">
        <f t="shared" si="0"/>
        <v>4094</v>
      </c>
      <c r="E8" s="153">
        <f t="shared" si="0"/>
        <v>3569</v>
      </c>
      <c r="F8" s="153">
        <f t="shared" si="0"/>
        <v>3277</v>
      </c>
      <c r="G8" s="153">
        <f t="shared" si="0"/>
        <v>3087</v>
      </c>
      <c r="H8" s="153">
        <f t="shared" si="0"/>
        <v>2903</v>
      </c>
      <c r="I8" s="153">
        <f t="shared" si="0"/>
        <v>3055</v>
      </c>
      <c r="J8" s="153">
        <f t="shared" si="0"/>
        <v>3360</v>
      </c>
      <c r="K8" s="153">
        <f t="shared" si="0"/>
        <v>3834</v>
      </c>
      <c r="L8" s="153">
        <f t="shared" si="0"/>
        <v>4214</v>
      </c>
      <c r="M8" s="154">
        <f t="shared" si="0"/>
        <v>4344</v>
      </c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2.75">
      <c r="A9" s="15" t="s">
        <v>43</v>
      </c>
      <c r="B9" s="15" t="s">
        <v>40</v>
      </c>
      <c r="F9" s="18"/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2:23" ht="15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2:23" ht="15" thickBot="1">
      <c r="B11" s="144" t="s">
        <v>109</v>
      </c>
      <c r="C11" s="145" t="s">
        <v>110</v>
      </c>
      <c r="D11" s="145" t="s">
        <v>111</v>
      </c>
      <c r="E11" s="145" t="s">
        <v>112</v>
      </c>
      <c r="F11" s="145" t="s">
        <v>113</v>
      </c>
      <c r="G11" s="145" t="s">
        <v>114</v>
      </c>
      <c r="H11" s="145" t="s">
        <v>115</v>
      </c>
      <c r="I11" s="145" t="s">
        <v>116</v>
      </c>
      <c r="J11" s="145" t="s">
        <v>117</v>
      </c>
      <c r="K11" s="145" t="s">
        <v>118</v>
      </c>
      <c r="L11" s="145" t="s">
        <v>119</v>
      </c>
      <c r="M11" s="146" t="s">
        <v>120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15">
      <c r="A12" s="22" t="s">
        <v>0</v>
      </c>
      <c r="B12" s="147">
        <v>3623051</v>
      </c>
      <c r="C12" s="148">
        <v>3591080</v>
      </c>
      <c r="D12" s="148">
        <v>3506443</v>
      </c>
      <c r="E12" s="148">
        <v>3419635</v>
      </c>
      <c r="F12" s="148">
        <v>3371545</v>
      </c>
      <c r="G12" s="148">
        <v>3325988</v>
      </c>
      <c r="H12" s="148">
        <v>3404396</v>
      </c>
      <c r="I12" s="148">
        <v>3568994</v>
      </c>
      <c r="J12" s="148">
        <v>3568524</v>
      </c>
      <c r="K12" s="148">
        <v>3595319</v>
      </c>
      <c r="L12" s="148">
        <v>3664597</v>
      </c>
      <c r="M12" s="149">
        <v>3636095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15">
      <c r="A13" s="23" t="s">
        <v>41</v>
      </c>
      <c r="B13" s="150">
        <v>174569</v>
      </c>
      <c r="C13" s="151">
        <v>170438</v>
      </c>
      <c r="D13" s="151">
        <v>161967</v>
      </c>
      <c r="E13" s="151">
        <v>155940</v>
      </c>
      <c r="F13" s="148">
        <v>151539</v>
      </c>
      <c r="G13" s="148">
        <v>150269</v>
      </c>
      <c r="H13" s="148">
        <v>152435</v>
      </c>
      <c r="I13" s="148">
        <v>161648</v>
      </c>
      <c r="J13" s="148">
        <v>163220</v>
      </c>
      <c r="K13" s="148">
        <v>164124</v>
      </c>
      <c r="L13" s="148">
        <v>174951</v>
      </c>
      <c r="M13" s="149">
        <v>174874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15">
      <c r="A14" s="23" t="s">
        <v>1</v>
      </c>
      <c r="B14" s="150">
        <v>21951</v>
      </c>
      <c r="C14" s="151">
        <v>21542</v>
      </c>
      <c r="D14" s="151">
        <v>20763</v>
      </c>
      <c r="E14" s="151">
        <v>19635</v>
      </c>
      <c r="F14" s="148">
        <v>18896</v>
      </c>
      <c r="G14" s="148">
        <v>18428</v>
      </c>
      <c r="H14" s="148">
        <v>18666</v>
      </c>
      <c r="I14" s="148">
        <v>19425</v>
      </c>
      <c r="J14" s="148">
        <v>19632</v>
      </c>
      <c r="K14" s="148">
        <v>19915</v>
      </c>
      <c r="L14" s="148">
        <v>21803</v>
      </c>
      <c r="M14" s="149">
        <v>21877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15">
      <c r="A15" s="23" t="s">
        <v>2</v>
      </c>
      <c r="B15" s="150">
        <v>3021</v>
      </c>
      <c r="C15" s="151">
        <v>2967</v>
      </c>
      <c r="D15" s="151">
        <v>2775</v>
      </c>
      <c r="E15" s="151">
        <v>2340</v>
      </c>
      <c r="F15" s="148">
        <v>2081</v>
      </c>
      <c r="G15" s="148">
        <v>1926</v>
      </c>
      <c r="H15" s="148">
        <v>1867</v>
      </c>
      <c r="I15" s="148">
        <v>1859</v>
      </c>
      <c r="J15" s="148">
        <v>2069</v>
      </c>
      <c r="K15" s="148">
        <v>2337</v>
      </c>
      <c r="L15" s="148">
        <v>2741</v>
      </c>
      <c r="M15" s="149">
        <v>2890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15">
      <c r="A16" s="23" t="s">
        <v>3</v>
      </c>
      <c r="B16" s="150">
        <v>1701</v>
      </c>
      <c r="C16" s="151">
        <v>1691</v>
      </c>
      <c r="D16" s="151">
        <v>1652</v>
      </c>
      <c r="E16" s="151">
        <v>1499</v>
      </c>
      <c r="F16" s="148">
        <v>1455</v>
      </c>
      <c r="G16" s="148">
        <v>1429</v>
      </c>
      <c r="H16" s="148">
        <v>1413</v>
      </c>
      <c r="I16" s="148">
        <v>1449</v>
      </c>
      <c r="J16" s="148">
        <v>1528</v>
      </c>
      <c r="K16" s="148">
        <v>1619</v>
      </c>
      <c r="L16" s="148">
        <v>1739</v>
      </c>
      <c r="M16" s="149">
        <v>1768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15" thickBot="1">
      <c r="A17" s="29" t="s">
        <v>13</v>
      </c>
      <c r="B17" s="152">
        <f>SUM(B15:B16)</f>
        <v>4722</v>
      </c>
      <c r="C17" s="153">
        <f aca="true" t="shared" si="1" ref="C17:M17">SUM(C15:C16)</f>
        <v>4658</v>
      </c>
      <c r="D17" s="153">
        <f t="shared" si="1"/>
        <v>4427</v>
      </c>
      <c r="E17" s="153">
        <f t="shared" si="1"/>
        <v>3839</v>
      </c>
      <c r="F17" s="153">
        <f t="shared" si="1"/>
        <v>3536</v>
      </c>
      <c r="G17" s="153">
        <f t="shared" si="1"/>
        <v>3355</v>
      </c>
      <c r="H17" s="153">
        <f t="shared" si="1"/>
        <v>3280</v>
      </c>
      <c r="I17" s="153">
        <f t="shared" si="1"/>
        <v>3308</v>
      </c>
      <c r="J17" s="153">
        <f t="shared" si="1"/>
        <v>3597</v>
      </c>
      <c r="K17" s="153">
        <f t="shared" si="1"/>
        <v>3956</v>
      </c>
      <c r="L17" s="153">
        <f t="shared" si="1"/>
        <v>4480</v>
      </c>
      <c r="M17" s="154">
        <f t="shared" si="1"/>
        <v>4658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23" ht="12.75">
      <c r="A18" s="15" t="s">
        <v>43</v>
      </c>
      <c r="B18" s="15" t="s">
        <v>40</v>
      </c>
      <c r="F18" s="18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ht="13.5" thickBot="1"/>
    <row r="20" spans="2:23" ht="15" thickBot="1">
      <c r="B20" s="155" t="s">
        <v>137</v>
      </c>
      <c r="C20" s="156" t="s">
        <v>138</v>
      </c>
      <c r="D20" s="156" t="s">
        <v>139</v>
      </c>
      <c r="E20" s="156" t="s">
        <v>140</v>
      </c>
      <c r="F20" s="156" t="s">
        <v>141</v>
      </c>
      <c r="G20" s="156" t="s">
        <v>142</v>
      </c>
      <c r="H20" s="156" t="s">
        <v>143</v>
      </c>
      <c r="I20" s="156" t="s">
        <v>144</v>
      </c>
      <c r="J20" s="156" t="s">
        <v>145</v>
      </c>
      <c r="K20" s="156" t="s">
        <v>146</v>
      </c>
      <c r="L20" s="156" t="s">
        <v>147</v>
      </c>
      <c r="M20" s="157" t="s">
        <v>148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3" ht="15">
      <c r="A21" s="22" t="s">
        <v>0</v>
      </c>
      <c r="B21" s="147">
        <v>3770895</v>
      </c>
      <c r="C21" s="148">
        <v>3745178</v>
      </c>
      <c r="D21" s="148">
        <v>3647998</v>
      </c>
      <c r="E21" s="148">
        <v>3532423</v>
      </c>
      <c r="F21" s="148"/>
      <c r="G21" s="148"/>
      <c r="H21" s="148"/>
      <c r="I21" s="148"/>
      <c r="J21" s="148"/>
      <c r="K21" s="148"/>
      <c r="L21" s="148"/>
      <c r="M21" s="149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1:23" ht="15">
      <c r="A22" s="23" t="s">
        <v>41</v>
      </c>
      <c r="B22" s="150">
        <v>182729</v>
      </c>
      <c r="C22" s="151">
        <v>180353</v>
      </c>
      <c r="D22" s="151">
        <v>173048</v>
      </c>
      <c r="E22" s="151">
        <v>162988</v>
      </c>
      <c r="F22" s="148"/>
      <c r="G22" s="148"/>
      <c r="H22" s="148"/>
      <c r="I22" s="148"/>
      <c r="J22" s="148"/>
      <c r="K22" s="148"/>
      <c r="L22" s="148"/>
      <c r="M22" s="149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1:23" ht="15">
      <c r="A23" s="23" t="s">
        <v>1</v>
      </c>
      <c r="B23" s="150">
        <v>22898</v>
      </c>
      <c r="C23" s="151">
        <v>22671</v>
      </c>
      <c r="D23" s="151">
        <v>21930</v>
      </c>
      <c r="E23" s="151">
        <v>20146</v>
      </c>
      <c r="F23" s="148"/>
      <c r="G23" s="148"/>
      <c r="H23" s="148"/>
      <c r="I23" s="148"/>
      <c r="J23" s="148"/>
      <c r="K23" s="148"/>
      <c r="L23" s="148"/>
      <c r="M23" s="149"/>
      <c r="N23" s="81"/>
      <c r="O23" s="81"/>
      <c r="P23" s="81"/>
      <c r="Q23" s="81"/>
      <c r="R23" s="81"/>
      <c r="S23" s="81"/>
      <c r="T23" s="81"/>
      <c r="U23" s="81"/>
      <c r="V23" s="81"/>
      <c r="W23" s="81"/>
    </row>
    <row r="24" spans="1:23" ht="15">
      <c r="A24" s="23" t="s">
        <v>2</v>
      </c>
      <c r="B24" s="150">
        <v>3160</v>
      </c>
      <c r="C24" s="151">
        <v>3160</v>
      </c>
      <c r="D24" s="151">
        <v>2953</v>
      </c>
      <c r="E24" s="151">
        <v>2414</v>
      </c>
      <c r="F24" s="148"/>
      <c r="G24" s="148"/>
      <c r="H24" s="148"/>
      <c r="I24" s="148"/>
      <c r="J24" s="148"/>
      <c r="K24" s="148"/>
      <c r="L24" s="148"/>
      <c r="M24" s="149"/>
      <c r="N24" s="81"/>
      <c r="O24" s="81"/>
      <c r="P24" s="81"/>
      <c r="Q24" s="81"/>
      <c r="R24" s="81"/>
      <c r="S24" s="81"/>
      <c r="T24" s="81"/>
      <c r="U24" s="81"/>
      <c r="V24" s="81"/>
      <c r="W24" s="81"/>
    </row>
    <row r="25" spans="1:23" ht="15">
      <c r="A25" s="23" t="s">
        <v>3</v>
      </c>
      <c r="B25" s="150">
        <v>1828</v>
      </c>
      <c r="C25" s="151">
        <v>1767</v>
      </c>
      <c r="D25" s="151">
        <v>1679</v>
      </c>
      <c r="E25" s="151">
        <v>1534</v>
      </c>
      <c r="F25" s="148"/>
      <c r="G25" s="148"/>
      <c r="H25" s="148"/>
      <c r="I25" s="148"/>
      <c r="J25" s="148"/>
      <c r="K25" s="148"/>
      <c r="L25" s="148"/>
      <c r="M25" s="149"/>
      <c r="N25" s="81"/>
      <c r="O25" s="81"/>
      <c r="P25" s="81"/>
      <c r="Q25" s="81"/>
      <c r="R25" s="81"/>
      <c r="S25" s="81"/>
      <c r="T25" s="81"/>
      <c r="U25" s="81"/>
      <c r="V25" s="81"/>
      <c r="W25" s="81"/>
    </row>
    <row r="26" spans="1:23" ht="15" thickBot="1">
      <c r="A26" s="29" t="s">
        <v>13</v>
      </c>
      <c r="B26" s="152">
        <f aca="true" t="shared" si="2" ref="B26:M26">SUM(B24:B25)</f>
        <v>4988</v>
      </c>
      <c r="C26" s="153">
        <f t="shared" si="2"/>
        <v>4927</v>
      </c>
      <c r="D26" s="153">
        <f t="shared" si="2"/>
        <v>4632</v>
      </c>
      <c r="E26" s="153">
        <f t="shared" si="2"/>
        <v>3948</v>
      </c>
      <c r="F26" s="153">
        <f t="shared" si="2"/>
        <v>0</v>
      </c>
      <c r="G26" s="153">
        <f t="shared" si="2"/>
        <v>0</v>
      </c>
      <c r="H26" s="153">
        <f t="shared" si="2"/>
        <v>0</v>
      </c>
      <c r="I26" s="153">
        <f t="shared" si="2"/>
        <v>0</v>
      </c>
      <c r="J26" s="153">
        <f t="shared" si="2"/>
        <v>0</v>
      </c>
      <c r="K26" s="153">
        <f t="shared" si="2"/>
        <v>0</v>
      </c>
      <c r="L26" s="153">
        <f t="shared" si="2"/>
        <v>0</v>
      </c>
      <c r="M26" s="154">
        <f t="shared" si="2"/>
        <v>0</v>
      </c>
      <c r="N26" s="81"/>
      <c r="O26" s="81"/>
      <c r="P26" s="81"/>
      <c r="Q26" s="81"/>
      <c r="R26" s="81"/>
      <c r="S26" s="81"/>
      <c r="T26" s="81"/>
      <c r="U26" s="81"/>
      <c r="V26" s="81"/>
      <c r="W26" s="81"/>
    </row>
    <row r="27" spans="1:23" ht="13.5" thickBot="1">
      <c r="A27" s="15" t="s">
        <v>43</v>
      </c>
      <c r="B27" s="15" t="s">
        <v>40</v>
      </c>
      <c r="F27" s="18"/>
      <c r="N27" s="81"/>
      <c r="O27" s="81"/>
      <c r="P27" s="81"/>
      <c r="Q27" s="81"/>
      <c r="R27" s="81"/>
      <c r="S27" s="81"/>
      <c r="T27" s="81"/>
      <c r="U27" s="81"/>
      <c r="V27" s="81"/>
      <c r="W27" s="81"/>
    </row>
    <row r="28" spans="1:23" s="17" customFormat="1" ht="30" thickBot="1">
      <c r="A28" s="219" t="s">
        <v>161</v>
      </c>
      <c r="B28" s="155" t="s">
        <v>14</v>
      </c>
      <c r="C28" s="156" t="s">
        <v>15</v>
      </c>
      <c r="D28" s="156" t="s">
        <v>16</v>
      </c>
      <c r="E28" s="156" t="s">
        <v>17</v>
      </c>
      <c r="F28" s="156" t="s">
        <v>18</v>
      </c>
      <c r="G28" s="156" t="s">
        <v>19</v>
      </c>
      <c r="H28" s="156" t="s">
        <v>20</v>
      </c>
      <c r="I28" s="156" t="s">
        <v>21</v>
      </c>
      <c r="J28" s="156" t="s">
        <v>22</v>
      </c>
      <c r="K28" s="156" t="s">
        <v>23</v>
      </c>
      <c r="L28" s="156" t="s">
        <v>24</v>
      </c>
      <c r="M28" s="157" t="s">
        <v>25</v>
      </c>
      <c r="N28" s="81"/>
      <c r="O28" s="81"/>
      <c r="P28" s="81"/>
      <c r="Q28" s="81"/>
      <c r="R28" s="81"/>
      <c r="S28" s="81"/>
      <c r="T28" s="81"/>
      <c r="U28" s="81"/>
      <c r="V28" s="81"/>
      <c r="W28" s="81"/>
    </row>
    <row r="29" spans="1:23" s="3" customFormat="1" ht="15">
      <c r="A29" s="158" t="s">
        <v>0</v>
      </c>
      <c r="B29" s="166">
        <f>(B21/B12)-1</f>
        <v>0.040806491545385404</v>
      </c>
      <c r="C29" s="167">
        <f aca="true" t="shared" si="3" ref="C29:M29">(C21/C12)-1</f>
        <v>0.04291132472682313</v>
      </c>
      <c r="D29" s="167">
        <f t="shared" si="3"/>
        <v>0.040369970365980556</v>
      </c>
      <c r="E29" s="167">
        <f>(E21/E12)-1</f>
        <v>0.03298246742707911</v>
      </c>
      <c r="F29" s="167">
        <f t="shared" si="3"/>
        <v>-1</v>
      </c>
      <c r="G29" s="167">
        <f t="shared" si="3"/>
        <v>-1</v>
      </c>
      <c r="H29" s="167">
        <f t="shared" si="3"/>
        <v>-1</v>
      </c>
      <c r="I29" s="167">
        <f t="shared" si="3"/>
        <v>-1</v>
      </c>
      <c r="J29" s="167">
        <f t="shared" si="3"/>
        <v>-1</v>
      </c>
      <c r="K29" s="167">
        <f t="shared" si="3"/>
        <v>-1</v>
      </c>
      <c r="L29" s="167">
        <f t="shared" si="3"/>
        <v>-1</v>
      </c>
      <c r="M29" s="168">
        <f t="shared" si="3"/>
        <v>-1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</row>
    <row r="30" spans="1:23" s="3" customFormat="1" ht="15">
      <c r="A30" s="26" t="s">
        <v>41</v>
      </c>
      <c r="B30" s="159">
        <f aca="true" t="shared" si="4" ref="B30:M34">(B22/B13)-1</f>
        <v>0.0467436944703814</v>
      </c>
      <c r="C30" s="160">
        <f t="shared" si="4"/>
        <v>0.058173646721975114</v>
      </c>
      <c r="D30" s="160">
        <f t="shared" si="4"/>
        <v>0.06841517099162164</v>
      </c>
      <c r="E30" s="160">
        <f t="shared" si="4"/>
        <v>0.0451968705912531</v>
      </c>
      <c r="F30" s="160">
        <f t="shared" si="4"/>
        <v>-1</v>
      </c>
      <c r="G30" s="160">
        <f t="shared" si="4"/>
        <v>-1</v>
      </c>
      <c r="H30" s="160">
        <f t="shared" si="4"/>
        <v>-1</v>
      </c>
      <c r="I30" s="160">
        <f t="shared" si="4"/>
        <v>-1</v>
      </c>
      <c r="J30" s="160">
        <f t="shared" si="4"/>
        <v>-1</v>
      </c>
      <c r="K30" s="160">
        <f t="shared" si="4"/>
        <v>-1</v>
      </c>
      <c r="L30" s="160">
        <f t="shared" si="4"/>
        <v>-1</v>
      </c>
      <c r="M30" s="161">
        <f t="shared" si="4"/>
        <v>-1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1:23" s="3" customFormat="1" ht="15">
      <c r="A31" s="26" t="s">
        <v>1</v>
      </c>
      <c r="B31" s="159">
        <f t="shared" si="4"/>
        <v>0.04314154252653646</v>
      </c>
      <c r="C31" s="160">
        <f t="shared" si="4"/>
        <v>0.0524092470522699</v>
      </c>
      <c r="D31" s="160">
        <f t="shared" si="4"/>
        <v>0.05620575061407318</v>
      </c>
      <c r="E31" s="160">
        <f t="shared" si="4"/>
        <v>0.026024955436720232</v>
      </c>
      <c r="F31" s="160">
        <f t="shared" si="4"/>
        <v>-1</v>
      </c>
      <c r="G31" s="160">
        <f t="shared" si="4"/>
        <v>-1</v>
      </c>
      <c r="H31" s="160">
        <f t="shared" si="4"/>
        <v>-1</v>
      </c>
      <c r="I31" s="160">
        <f t="shared" si="4"/>
        <v>-1</v>
      </c>
      <c r="J31" s="160">
        <f t="shared" si="4"/>
        <v>-1</v>
      </c>
      <c r="K31" s="160">
        <f t="shared" si="4"/>
        <v>-1</v>
      </c>
      <c r="L31" s="160">
        <f t="shared" si="4"/>
        <v>-1</v>
      </c>
      <c r="M31" s="161">
        <f t="shared" si="4"/>
        <v>-1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</row>
    <row r="32" spans="1:23" s="3" customFormat="1" ht="15">
      <c r="A32" s="26" t="s">
        <v>2</v>
      </c>
      <c r="B32" s="159">
        <f t="shared" si="4"/>
        <v>0.046011254551473035</v>
      </c>
      <c r="C32" s="160">
        <f t="shared" si="4"/>
        <v>0.06504887091338052</v>
      </c>
      <c r="D32" s="165">
        <f t="shared" si="4"/>
        <v>0.06414414414414416</v>
      </c>
      <c r="E32" s="160">
        <f t="shared" si="4"/>
        <v>0.031623931623931734</v>
      </c>
      <c r="F32" s="160">
        <f t="shared" si="4"/>
        <v>-1</v>
      </c>
      <c r="G32" s="160">
        <f t="shared" si="4"/>
        <v>-1</v>
      </c>
      <c r="H32" s="160">
        <f t="shared" si="4"/>
        <v>-1</v>
      </c>
      <c r="I32" s="160">
        <f t="shared" si="4"/>
        <v>-1</v>
      </c>
      <c r="J32" s="160">
        <f t="shared" si="4"/>
        <v>-1</v>
      </c>
      <c r="K32" s="160">
        <f t="shared" si="4"/>
        <v>-1</v>
      </c>
      <c r="L32" s="160">
        <f t="shared" si="4"/>
        <v>-1</v>
      </c>
      <c r="M32" s="161">
        <f t="shared" si="4"/>
        <v>-1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</row>
    <row r="33" spans="1:23" s="3" customFormat="1" ht="15">
      <c r="A33" s="26" t="s">
        <v>3</v>
      </c>
      <c r="B33" s="159">
        <f t="shared" si="4"/>
        <v>0.07466196355085253</v>
      </c>
      <c r="C33" s="160">
        <f t="shared" si="4"/>
        <v>0.04494382022471921</v>
      </c>
      <c r="D33" s="165">
        <f t="shared" si="4"/>
        <v>0.016343825665859457</v>
      </c>
      <c r="E33" s="160">
        <f t="shared" si="4"/>
        <v>0.023348899266177447</v>
      </c>
      <c r="F33" s="160">
        <f t="shared" si="4"/>
        <v>-1</v>
      </c>
      <c r="G33" s="160">
        <f t="shared" si="4"/>
        <v>-1</v>
      </c>
      <c r="H33" s="160">
        <f t="shared" si="4"/>
        <v>-1</v>
      </c>
      <c r="I33" s="160">
        <f t="shared" si="4"/>
        <v>-1</v>
      </c>
      <c r="J33" s="160">
        <f t="shared" si="4"/>
        <v>-1</v>
      </c>
      <c r="K33" s="160">
        <f t="shared" si="4"/>
        <v>-1</v>
      </c>
      <c r="L33" s="160">
        <f t="shared" si="4"/>
        <v>-1</v>
      </c>
      <c r="M33" s="161">
        <f t="shared" si="4"/>
        <v>-1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1:23" s="3" customFormat="1" ht="15" thickBot="1">
      <c r="A34" s="31" t="s">
        <v>13</v>
      </c>
      <c r="B34" s="162">
        <f t="shared" si="4"/>
        <v>0.056332062685302775</v>
      </c>
      <c r="C34" s="163">
        <f t="shared" si="4"/>
        <v>0.05775010734220687</v>
      </c>
      <c r="D34" s="163">
        <f t="shared" si="4"/>
        <v>0.04630675400948725</v>
      </c>
      <c r="E34" s="163">
        <f t="shared" si="4"/>
        <v>0.02839281062776755</v>
      </c>
      <c r="F34" s="163">
        <f t="shared" si="4"/>
        <v>-1</v>
      </c>
      <c r="G34" s="163">
        <f t="shared" si="4"/>
        <v>-1</v>
      </c>
      <c r="H34" s="163">
        <f t="shared" si="4"/>
        <v>-1</v>
      </c>
      <c r="I34" s="163">
        <f t="shared" si="4"/>
        <v>-1</v>
      </c>
      <c r="J34" s="163">
        <f t="shared" si="4"/>
        <v>-1</v>
      </c>
      <c r="K34" s="163">
        <f t="shared" si="4"/>
        <v>-1</v>
      </c>
      <c r="L34" s="163">
        <f t="shared" si="4"/>
        <v>-1</v>
      </c>
      <c r="M34" s="164">
        <f t="shared" si="4"/>
        <v>-1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</row>
    <row r="35" spans="1:2" ht="12.75">
      <c r="A35" s="15" t="s">
        <v>43</v>
      </c>
      <c r="B35" s="249" t="s">
        <v>40</v>
      </c>
    </row>
  </sheetData>
  <conditionalFormatting sqref="B29:M34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showGridLines="0" zoomScale="80" zoomScaleNormal="80" workbookViewId="0" topLeftCell="A1">
      <pane ySplit="1" topLeftCell="BM20" activePane="bottomLeft" state="frozen"/>
      <selection pane="topLeft" activeCell="A1" sqref="A1"/>
      <selection pane="bottomLeft" activeCell="A20" sqref="A20"/>
    </sheetView>
  </sheetViews>
  <sheetFormatPr defaultColWidth="11.421875" defaultRowHeight="12.75"/>
  <cols>
    <col min="1" max="1" width="27.8515625" style="3" customWidth="1"/>
    <col min="2" max="20" width="12.7109375" style="3" customWidth="1"/>
    <col min="21" max="16384" width="11.421875" style="3" customWidth="1"/>
  </cols>
  <sheetData>
    <row r="1" ht="15.75" thickBot="1">
      <c r="A1" s="4" t="s">
        <v>12</v>
      </c>
    </row>
    <row r="2" spans="1:23" ht="15" thickBot="1">
      <c r="A2" s="3"/>
      <c r="B2" s="144" t="s">
        <v>88</v>
      </c>
      <c r="C2" s="145" t="s">
        <v>89</v>
      </c>
      <c r="D2" s="145" t="s">
        <v>90</v>
      </c>
      <c r="E2" s="145" t="s">
        <v>91</v>
      </c>
      <c r="F2" s="145" t="s">
        <v>92</v>
      </c>
      <c r="G2" s="145" t="s">
        <v>93</v>
      </c>
      <c r="H2" s="145" t="s">
        <v>94</v>
      </c>
      <c r="I2" s="145" t="s">
        <v>95</v>
      </c>
      <c r="J2" s="145" t="s">
        <v>96</v>
      </c>
      <c r="K2" s="145" t="s">
        <v>97</v>
      </c>
      <c r="L2" s="145" t="s">
        <v>98</v>
      </c>
      <c r="M2" s="146" t="s">
        <v>99</v>
      </c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13" ht="15">
      <c r="A3" s="22" t="s">
        <v>0</v>
      </c>
      <c r="B3" s="185">
        <v>4658164</v>
      </c>
      <c r="C3" s="189">
        <v>4644675</v>
      </c>
      <c r="D3" s="187">
        <v>4614183</v>
      </c>
      <c r="E3" s="187">
        <v>4546572</v>
      </c>
      <c r="F3" s="193">
        <v>4519997</v>
      </c>
      <c r="G3" s="193">
        <v>4509919</v>
      </c>
      <c r="H3" s="194">
        <v>4613366</v>
      </c>
      <c r="I3" s="194">
        <v>4741226</v>
      </c>
      <c r="J3" s="194">
        <v>4848737</v>
      </c>
      <c r="K3" s="194">
        <v>4958247</v>
      </c>
      <c r="L3" s="194">
        <v>5004273</v>
      </c>
      <c r="M3" s="191">
        <v>4985691</v>
      </c>
    </row>
    <row r="4" spans="1:13" ht="15">
      <c r="A4" s="23" t="s">
        <v>41</v>
      </c>
      <c r="B4" s="185">
        <v>232039</v>
      </c>
      <c r="C4" s="189">
        <v>229794</v>
      </c>
      <c r="D4" s="187">
        <v>226485</v>
      </c>
      <c r="E4" s="187">
        <v>222081</v>
      </c>
      <c r="F4" s="193">
        <v>218207</v>
      </c>
      <c r="G4" s="193">
        <v>217441</v>
      </c>
      <c r="H4" s="194">
        <v>222546</v>
      </c>
      <c r="I4" s="194">
        <v>229540</v>
      </c>
      <c r="J4" s="194">
        <v>236593</v>
      </c>
      <c r="K4" s="194">
        <v>242643</v>
      </c>
      <c r="L4" s="194">
        <v>246671</v>
      </c>
      <c r="M4" s="191">
        <v>247119</v>
      </c>
    </row>
    <row r="5" spans="1:13" ht="15">
      <c r="A5" s="23" t="s">
        <v>1</v>
      </c>
      <c r="B5" s="185">
        <v>28072</v>
      </c>
      <c r="C5" s="189">
        <v>28103</v>
      </c>
      <c r="D5" s="187">
        <v>27762</v>
      </c>
      <c r="E5" s="187">
        <v>27050</v>
      </c>
      <c r="F5" s="193">
        <v>26389</v>
      </c>
      <c r="G5" s="193">
        <v>26345</v>
      </c>
      <c r="H5" s="194">
        <v>26674</v>
      </c>
      <c r="I5" s="194">
        <v>27397</v>
      </c>
      <c r="J5" s="194">
        <v>28322</v>
      </c>
      <c r="K5" s="194">
        <v>29272</v>
      </c>
      <c r="L5" s="194">
        <v>29835</v>
      </c>
      <c r="M5" s="191">
        <v>29824</v>
      </c>
    </row>
    <row r="6" spans="1:13" ht="15">
      <c r="A6" s="23" t="s">
        <v>2</v>
      </c>
      <c r="B6" s="185">
        <v>3750</v>
      </c>
      <c r="C6" s="189">
        <v>3727</v>
      </c>
      <c r="D6" s="187">
        <v>3581</v>
      </c>
      <c r="E6" s="187">
        <v>3271</v>
      </c>
      <c r="F6" s="193">
        <v>3043</v>
      </c>
      <c r="G6" s="193">
        <v>2916</v>
      </c>
      <c r="H6" s="194">
        <v>2857</v>
      </c>
      <c r="I6" s="194">
        <v>2880</v>
      </c>
      <c r="J6" s="194">
        <v>3089</v>
      </c>
      <c r="K6" s="194">
        <v>3475</v>
      </c>
      <c r="L6" s="194">
        <v>3698</v>
      </c>
      <c r="M6" s="191">
        <v>3775</v>
      </c>
    </row>
    <row r="7" spans="1:13" ht="15">
      <c r="A7" s="23" t="s">
        <v>3</v>
      </c>
      <c r="B7" s="185">
        <v>2156</v>
      </c>
      <c r="C7" s="189">
        <v>2148</v>
      </c>
      <c r="D7" s="187">
        <v>2112</v>
      </c>
      <c r="E7" s="187">
        <v>2072</v>
      </c>
      <c r="F7" s="193">
        <v>1980</v>
      </c>
      <c r="G7" s="193">
        <v>1992</v>
      </c>
      <c r="H7" s="194">
        <v>2040</v>
      </c>
      <c r="I7" s="194">
        <v>2105</v>
      </c>
      <c r="J7" s="194">
        <v>2134</v>
      </c>
      <c r="K7" s="194">
        <v>2236</v>
      </c>
      <c r="L7" s="194">
        <v>2311</v>
      </c>
      <c r="M7" s="191">
        <v>2278</v>
      </c>
    </row>
    <row r="8" spans="1:13" ht="15" thickBot="1">
      <c r="A8" s="24" t="s">
        <v>13</v>
      </c>
      <c r="B8" s="186">
        <f aca="true" t="shared" si="0" ref="B8:M8">SUM(B6:B7)</f>
        <v>5906</v>
      </c>
      <c r="C8" s="190">
        <f t="shared" si="0"/>
        <v>5875</v>
      </c>
      <c r="D8" s="188">
        <f t="shared" si="0"/>
        <v>5693</v>
      </c>
      <c r="E8" s="188">
        <f t="shared" si="0"/>
        <v>5343</v>
      </c>
      <c r="F8" s="188">
        <f t="shared" si="0"/>
        <v>5023</v>
      </c>
      <c r="G8" s="188">
        <f t="shared" si="0"/>
        <v>4908</v>
      </c>
      <c r="H8" s="188">
        <f t="shared" si="0"/>
        <v>4897</v>
      </c>
      <c r="I8" s="188">
        <f t="shared" si="0"/>
        <v>4985</v>
      </c>
      <c r="J8" s="188">
        <f t="shared" si="0"/>
        <v>5223</v>
      </c>
      <c r="K8" s="188">
        <f t="shared" si="0"/>
        <v>5711</v>
      </c>
      <c r="L8" s="188">
        <f t="shared" si="0"/>
        <v>6009</v>
      </c>
      <c r="M8" s="192">
        <f t="shared" si="0"/>
        <v>6053</v>
      </c>
    </row>
    <row r="9" spans="1:2" ht="12.75">
      <c r="A9" s="15" t="s">
        <v>43</v>
      </c>
      <c r="B9" s="15" t="s">
        <v>40</v>
      </c>
    </row>
    <row r="10" spans="2:23" ht="15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s="106" customFormat="1" ht="15" thickBot="1">
      <c r="A11" s="6"/>
      <c r="B11" s="199" t="s">
        <v>109</v>
      </c>
      <c r="C11" s="200" t="s">
        <v>110</v>
      </c>
      <c r="D11" s="200" t="s">
        <v>111</v>
      </c>
      <c r="E11" s="200" t="s">
        <v>112</v>
      </c>
      <c r="F11" s="200" t="s">
        <v>113</v>
      </c>
      <c r="G11" s="200" t="s">
        <v>114</v>
      </c>
      <c r="H11" s="200" t="s">
        <v>115</v>
      </c>
      <c r="I11" s="200" t="s">
        <v>116</v>
      </c>
      <c r="J11" s="200" t="s">
        <v>117</v>
      </c>
      <c r="K11" s="200" t="s">
        <v>118</v>
      </c>
      <c r="L11" s="200" t="s">
        <v>119</v>
      </c>
      <c r="M11" s="201" t="s">
        <v>120</v>
      </c>
      <c r="N11" s="109"/>
      <c r="O11" s="109"/>
      <c r="P11" s="109"/>
      <c r="Q11" s="109"/>
      <c r="R11" s="109"/>
      <c r="S11" s="109"/>
      <c r="T11" s="109"/>
      <c r="U11" s="109"/>
      <c r="V11" s="109"/>
      <c r="W11" s="109"/>
    </row>
    <row r="12" spans="1:23" ht="15">
      <c r="A12" s="22" t="s">
        <v>0</v>
      </c>
      <c r="B12" s="185">
        <v>5101539</v>
      </c>
      <c r="C12" s="189">
        <v>5087141</v>
      </c>
      <c r="D12" s="187">
        <v>5053427</v>
      </c>
      <c r="E12" s="187">
        <v>5034376</v>
      </c>
      <c r="F12" s="193">
        <v>4968929</v>
      </c>
      <c r="G12" s="193">
        <v>4913060</v>
      </c>
      <c r="H12" s="194">
        <v>5029302</v>
      </c>
      <c r="I12" s="194">
        <v>5052685</v>
      </c>
      <c r="J12" s="194">
        <v>5199072</v>
      </c>
      <c r="K12" s="194">
        <v>5287589</v>
      </c>
      <c r="L12" s="194">
        <v>5281297</v>
      </c>
      <c r="M12" s="191">
        <v>5276713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15">
      <c r="A13" s="23" t="s">
        <v>41</v>
      </c>
      <c r="B13" s="185">
        <v>253097</v>
      </c>
      <c r="C13" s="189">
        <v>249941</v>
      </c>
      <c r="D13" s="187">
        <v>245860</v>
      </c>
      <c r="E13" s="187">
        <v>243157</v>
      </c>
      <c r="F13" s="193">
        <v>238989</v>
      </c>
      <c r="G13" s="193">
        <v>236529</v>
      </c>
      <c r="H13" s="194">
        <v>241554</v>
      </c>
      <c r="I13" s="194">
        <v>242117</v>
      </c>
      <c r="J13" s="194">
        <v>251300</v>
      </c>
      <c r="K13" s="194">
        <v>257405</v>
      </c>
      <c r="L13" s="194">
        <v>260098</v>
      </c>
      <c r="M13" s="191">
        <v>262368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15">
      <c r="A14" s="23" t="s">
        <v>1</v>
      </c>
      <c r="B14" s="185">
        <v>30392</v>
      </c>
      <c r="C14" s="189">
        <v>30193</v>
      </c>
      <c r="D14" s="187">
        <v>29829</v>
      </c>
      <c r="E14" s="187">
        <v>29275</v>
      </c>
      <c r="F14" s="193">
        <v>28635</v>
      </c>
      <c r="G14" s="193">
        <v>28246</v>
      </c>
      <c r="H14" s="194">
        <v>29058</v>
      </c>
      <c r="I14" s="194">
        <v>28935</v>
      </c>
      <c r="J14" s="194">
        <v>29732</v>
      </c>
      <c r="K14" s="194">
        <v>30569</v>
      </c>
      <c r="L14" s="194">
        <v>31134</v>
      </c>
      <c r="M14" s="191">
        <v>31457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15">
      <c r="A15" s="23" t="s">
        <v>2</v>
      </c>
      <c r="B15" s="185">
        <v>3893</v>
      </c>
      <c r="C15" s="189">
        <v>3908</v>
      </c>
      <c r="D15" s="187">
        <v>3794</v>
      </c>
      <c r="E15" s="187">
        <v>3532</v>
      </c>
      <c r="F15" s="193">
        <v>3275</v>
      </c>
      <c r="G15" s="193">
        <v>3130</v>
      </c>
      <c r="H15" s="194">
        <v>3178</v>
      </c>
      <c r="I15" s="194">
        <v>3101</v>
      </c>
      <c r="J15" s="194">
        <v>3277</v>
      </c>
      <c r="K15" s="194">
        <v>3540</v>
      </c>
      <c r="L15" s="194">
        <v>3862</v>
      </c>
      <c r="M15" s="191">
        <v>4009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15">
      <c r="A16" s="23" t="s">
        <v>3</v>
      </c>
      <c r="B16" s="185">
        <v>2327</v>
      </c>
      <c r="C16" s="189">
        <v>2311</v>
      </c>
      <c r="D16" s="187">
        <v>2293</v>
      </c>
      <c r="E16" s="187">
        <v>2218</v>
      </c>
      <c r="F16" s="193">
        <v>2186</v>
      </c>
      <c r="G16" s="193">
        <v>2159</v>
      </c>
      <c r="H16" s="194">
        <v>2210</v>
      </c>
      <c r="I16" s="194">
        <v>2200</v>
      </c>
      <c r="J16" s="194">
        <v>2278</v>
      </c>
      <c r="K16" s="194">
        <v>2361</v>
      </c>
      <c r="L16" s="194">
        <v>2410</v>
      </c>
      <c r="M16" s="191">
        <v>2451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15" thickBot="1">
      <c r="A17" s="29" t="s">
        <v>13</v>
      </c>
      <c r="B17" s="195">
        <f aca="true" t="shared" si="1" ref="B17:M17">SUM(B15:B16)</f>
        <v>6220</v>
      </c>
      <c r="C17" s="196">
        <f t="shared" si="1"/>
        <v>6219</v>
      </c>
      <c r="D17" s="197">
        <f t="shared" si="1"/>
        <v>6087</v>
      </c>
      <c r="E17" s="197">
        <f t="shared" si="1"/>
        <v>5750</v>
      </c>
      <c r="F17" s="197">
        <f t="shared" si="1"/>
        <v>5461</v>
      </c>
      <c r="G17" s="197">
        <f t="shared" si="1"/>
        <v>5289</v>
      </c>
      <c r="H17" s="197">
        <f t="shared" si="1"/>
        <v>5388</v>
      </c>
      <c r="I17" s="197">
        <f t="shared" si="1"/>
        <v>5301</v>
      </c>
      <c r="J17" s="197">
        <f t="shared" si="1"/>
        <v>5555</v>
      </c>
      <c r="K17" s="197">
        <f t="shared" si="1"/>
        <v>5901</v>
      </c>
      <c r="L17" s="197">
        <f t="shared" si="1"/>
        <v>6272</v>
      </c>
      <c r="M17" s="198">
        <f t="shared" si="1"/>
        <v>6460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23" ht="12.75">
      <c r="A18" s="15" t="s">
        <v>43</v>
      </c>
      <c r="B18" s="15" t="s">
        <v>40</v>
      </c>
      <c r="F18" s="18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ht="13.5" thickBot="1">
      <c r="A19" s="3"/>
    </row>
    <row r="20" spans="1:23" ht="15" thickBot="1">
      <c r="A20" s="3"/>
      <c r="B20" s="155" t="s">
        <v>137</v>
      </c>
      <c r="C20" s="156" t="s">
        <v>138</v>
      </c>
      <c r="D20" s="156" t="s">
        <v>139</v>
      </c>
      <c r="E20" s="156" t="s">
        <v>140</v>
      </c>
      <c r="F20" s="156" t="s">
        <v>141</v>
      </c>
      <c r="G20" s="156" t="s">
        <v>142</v>
      </c>
      <c r="H20" s="156" t="s">
        <v>143</v>
      </c>
      <c r="I20" s="156" t="s">
        <v>144</v>
      </c>
      <c r="J20" s="156" t="s">
        <v>145</v>
      </c>
      <c r="K20" s="156" t="s">
        <v>146</v>
      </c>
      <c r="L20" s="156" t="s">
        <v>147</v>
      </c>
      <c r="M20" s="157" t="s">
        <v>148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3" ht="15">
      <c r="A21" s="22" t="s">
        <v>0</v>
      </c>
      <c r="B21" s="185">
        <v>5354778</v>
      </c>
      <c r="C21" s="189">
        <v>5314973</v>
      </c>
      <c r="D21" s="187">
        <v>5275633</v>
      </c>
      <c r="E21" s="187">
        <v>5245260</v>
      </c>
      <c r="F21" s="193"/>
      <c r="G21" s="193"/>
      <c r="H21" s="194"/>
      <c r="I21" s="194"/>
      <c r="J21" s="194"/>
      <c r="K21" s="194"/>
      <c r="L21" s="194"/>
      <c r="M21" s="191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1:23" ht="15">
      <c r="A22" s="23" t="s">
        <v>41</v>
      </c>
      <c r="B22" s="185">
        <v>266991</v>
      </c>
      <c r="C22" s="189">
        <v>264551</v>
      </c>
      <c r="D22" s="187">
        <v>261241</v>
      </c>
      <c r="E22" s="187">
        <v>257569</v>
      </c>
      <c r="F22" s="193"/>
      <c r="G22" s="193"/>
      <c r="H22" s="194"/>
      <c r="I22" s="194"/>
      <c r="J22" s="194"/>
      <c r="K22" s="194"/>
      <c r="L22" s="194"/>
      <c r="M22" s="191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1:23" ht="15">
      <c r="A23" s="23" t="s">
        <v>1</v>
      </c>
      <c r="B23" s="185">
        <v>31976</v>
      </c>
      <c r="C23" s="189">
        <v>31768</v>
      </c>
      <c r="D23" s="187">
        <v>31461</v>
      </c>
      <c r="E23" s="187">
        <v>30645</v>
      </c>
      <c r="F23" s="193"/>
      <c r="G23" s="193"/>
      <c r="H23" s="194"/>
      <c r="I23" s="194"/>
      <c r="J23" s="194"/>
      <c r="K23" s="194"/>
      <c r="L23" s="194"/>
      <c r="M23" s="191"/>
      <c r="N23" s="81"/>
      <c r="O23" s="81"/>
      <c r="P23" s="81"/>
      <c r="Q23" s="81"/>
      <c r="R23" s="81"/>
      <c r="S23" s="81"/>
      <c r="T23" s="81"/>
      <c r="U23" s="81"/>
      <c r="V23" s="81"/>
      <c r="W23" s="81"/>
    </row>
    <row r="24" spans="1:23" ht="15">
      <c r="A24" s="23" t="s">
        <v>2</v>
      </c>
      <c r="B24" s="185">
        <v>4115</v>
      </c>
      <c r="C24" s="189">
        <v>4119</v>
      </c>
      <c r="D24" s="187">
        <v>4013</v>
      </c>
      <c r="E24" s="187">
        <v>3701</v>
      </c>
      <c r="F24" s="193"/>
      <c r="G24" s="193"/>
      <c r="H24" s="194"/>
      <c r="I24" s="194"/>
      <c r="J24" s="194"/>
      <c r="K24" s="194"/>
      <c r="L24" s="194"/>
      <c r="M24" s="191"/>
      <c r="N24" s="81"/>
      <c r="O24" s="81"/>
      <c r="P24" s="81"/>
      <c r="Q24" s="81"/>
      <c r="R24" s="81"/>
      <c r="S24" s="81"/>
      <c r="T24" s="81"/>
      <c r="U24" s="81"/>
      <c r="V24" s="81"/>
      <c r="W24" s="81"/>
    </row>
    <row r="25" spans="1:23" ht="15">
      <c r="A25" s="23" t="s">
        <v>3</v>
      </c>
      <c r="B25" s="185">
        <v>2465</v>
      </c>
      <c r="C25" s="189">
        <v>2440</v>
      </c>
      <c r="D25" s="187">
        <v>2412</v>
      </c>
      <c r="E25" s="187">
        <v>2341</v>
      </c>
      <c r="F25" s="193"/>
      <c r="G25" s="193"/>
      <c r="H25" s="194"/>
      <c r="I25" s="194"/>
      <c r="J25" s="194"/>
      <c r="K25" s="194"/>
      <c r="L25" s="194"/>
      <c r="M25" s="191"/>
      <c r="N25" s="81"/>
      <c r="O25" s="81"/>
      <c r="P25" s="81"/>
      <c r="Q25" s="81"/>
      <c r="R25" s="81"/>
      <c r="S25" s="81"/>
      <c r="T25" s="81"/>
      <c r="U25" s="81"/>
      <c r="V25" s="81"/>
      <c r="W25" s="81"/>
    </row>
    <row r="26" spans="1:23" ht="15" thickBot="1">
      <c r="A26" s="29" t="s">
        <v>13</v>
      </c>
      <c r="B26" s="195">
        <f aca="true" t="shared" si="2" ref="B26:M26">SUM(B24:B25)</f>
        <v>6580</v>
      </c>
      <c r="C26" s="196">
        <f t="shared" si="2"/>
        <v>6559</v>
      </c>
      <c r="D26" s="197">
        <f t="shared" si="2"/>
        <v>6425</v>
      </c>
      <c r="E26" s="197">
        <f t="shared" si="2"/>
        <v>6042</v>
      </c>
      <c r="F26" s="197">
        <f t="shared" si="2"/>
        <v>0</v>
      </c>
      <c r="G26" s="197">
        <f t="shared" si="2"/>
        <v>0</v>
      </c>
      <c r="H26" s="197">
        <f t="shared" si="2"/>
        <v>0</v>
      </c>
      <c r="I26" s="197">
        <f t="shared" si="2"/>
        <v>0</v>
      </c>
      <c r="J26" s="197">
        <f t="shared" si="2"/>
        <v>0</v>
      </c>
      <c r="K26" s="197">
        <f t="shared" si="2"/>
        <v>0</v>
      </c>
      <c r="L26" s="197">
        <f t="shared" si="2"/>
        <v>0</v>
      </c>
      <c r="M26" s="198">
        <f t="shared" si="2"/>
        <v>0</v>
      </c>
      <c r="N26" s="81"/>
      <c r="O26" s="81"/>
      <c r="P26" s="81"/>
      <c r="Q26" s="81"/>
      <c r="R26" s="81"/>
      <c r="S26" s="81"/>
      <c r="T26" s="81"/>
      <c r="U26" s="81"/>
      <c r="V26" s="81"/>
      <c r="W26" s="81"/>
    </row>
    <row r="27" spans="1:23" ht="12.75">
      <c r="A27" s="15" t="s">
        <v>43</v>
      </c>
      <c r="B27" s="15" t="s">
        <v>40</v>
      </c>
      <c r="F27" s="18"/>
      <c r="N27" s="81"/>
      <c r="O27" s="81"/>
      <c r="P27" s="81"/>
      <c r="Q27" s="81"/>
      <c r="R27" s="81"/>
      <c r="S27" s="81"/>
      <c r="T27" s="81"/>
      <c r="U27" s="81"/>
      <c r="V27" s="81"/>
      <c r="W27" s="81"/>
    </row>
    <row r="28" spans="1:23" ht="13.5" thickBot="1">
      <c r="A28" s="15"/>
      <c r="B28" s="15"/>
      <c r="F28" s="18"/>
      <c r="N28" s="81"/>
      <c r="O28" s="81"/>
      <c r="P28" s="81"/>
      <c r="Q28" s="81"/>
      <c r="R28" s="81"/>
      <c r="S28" s="81"/>
      <c r="T28" s="81"/>
      <c r="U28" s="81"/>
      <c r="V28" s="81"/>
      <c r="W28" s="81"/>
    </row>
    <row r="29" spans="1:23" s="17" customFormat="1" ht="26.25" customHeight="1">
      <c r="A29" s="219" t="s">
        <v>161</v>
      </c>
      <c r="B29" s="122" t="s">
        <v>14</v>
      </c>
      <c r="C29" s="122" t="s">
        <v>15</v>
      </c>
      <c r="D29" s="122" t="s">
        <v>16</v>
      </c>
      <c r="E29" s="122" t="s">
        <v>17</v>
      </c>
      <c r="F29" s="122" t="s">
        <v>18</v>
      </c>
      <c r="G29" s="122" t="s">
        <v>19</v>
      </c>
      <c r="H29" s="122" t="s">
        <v>20</v>
      </c>
      <c r="I29" s="122" t="s">
        <v>21</v>
      </c>
      <c r="J29" s="122" t="s">
        <v>22</v>
      </c>
      <c r="K29" s="122" t="s">
        <v>23</v>
      </c>
      <c r="L29" s="122" t="s">
        <v>24</v>
      </c>
      <c r="M29" s="122" t="s">
        <v>25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</row>
    <row r="30" spans="1:23" ht="15">
      <c r="A30" s="25" t="s">
        <v>0</v>
      </c>
      <c r="B30" s="71">
        <f>(B21/B12)-1</f>
        <v>0.04963972636492642</v>
      </c>
      <c r="C30" s="71">
        <f aca="true" t="shared" si="3" ref="C30:M30">(C21/C12)-1</f>
        <v>0.04478586302207854</v>
      </c>
      <c r="D30" s="71">
        <f t="shared" si="3"/>
        <v>0.043971348552180434</v>
      </c>
      <c r="E30" s="71">
        <f>(E21/E12)-1</f>
        <v>0.04188880608043588</v>
      </c>
      <c r="F30" s="71">
        <f t="shared" si="3"/>
        <v>-1</v>
      </c>
      <c r="G30" s="71">
        <f t="shared" si="3"/>
        <v>-1</v>
      </c>
      <c r="H30" s="71">
        <f t="shared" si="3"/>
        <v>-1</v>
      </c>
      <c r="I30" s="71">
        <f t="shared" si="3"/>
        <v>-1</v>
      </c>
      <c r="J30" s="71">
        <f t="shared" si="3"/>
        <v>-1</v>
      </c>
      <c r="K30" s="71">
        <f t="shared" si="3"/>
        <v>-1</v>
      </c>
      <c r="L30" s="71">
        <f t="shared" si="3"/>
        <v>-1</v>
      </c>
      <c r="M30" s="71">
        <f t="shared" si="3"/>
        <v>-1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1:23" ht="15">
      <c r="A31" s="26" t="s">
        <v>41</v>
      </c>
      <c r="B31" s="72">
        <f aca="true" t="shared" si="4" ref="B31:M35">(B22/B13)-1</f>
        <v>0.05489594898398642</v>
      </c>
      <c r="C31" s="72">
        <f t="shared" si="4"/>
        <v>0.058453795095642525</v>
      </c>
      <c r="D31" s="72">
        <f t="shared" si="4"/>
        <v>0.0625599934922314</v>
      </c>
      <c r="E31" s="72">
        <f t="shared" si="4"/>
        <v>0.05927034796448383</v>
      </c>
      <c r="F31" s="72">
        <f t="shared" si="4"/>
        <v>-1</v>
      </c>
      <c r="G31" s="72">
        <f t="shared" si="4"/>
        <v>-1</v>
      </c>
      <c r="H31" s="72">
        <f t="shared" si="4"/>
        <v>-1</v>
      </c>
      <c r="I31" s="72">
        <f t="shared" si="4"/>
        <v>-1</v>
      </c>
      <c r="J31" s="72">
        <f t="shared" si="4"/>
        <v>-1</v>
      </c>
      <c r="K31" s="72">
        <f t="shared" si="4"/>
        <v>-1</v>
      </c>
      <c r="L31" s="72">
        <f t="shared" si="4"/>
        <v>-1</v>
      </c>
      <c r="M31" s="72">
        <f t="shared" si="4"/>
        <v>-1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</row>
    <row r="32" spans="1:23" ht="15">
      <c r="A32" s="27" t="s">
        <v>1</v>
      </c>
      <c r="B32" s="72">
        <f t="shared" si="4"/>
        <v>0.0521189786785996</v>
      </c>
      <c r="C32" s="72">
        <f t="shared" si="4"/>
        <v>0.05216440896896635</v>
      </c>
      <c r="D32" s="72">
        <f t="shared" si="4"/>
        <v>0.05471185758825303</v>
      </c>
      <c r="E32" s="72">
        <f t="shared" si="4"/>
        <v>0.046797608881298025</v>
      </c>
      <c r="F32" s="72">
        <f t="shared" si="4"/>
        <v>-1</v>
      </c>
      <c r="G32" s="72">
        <f t="shared" si="4"/>
        <v>-1</v>
      </c>
      <c r="H32" s="72">
        <f t="shared" si="4"/>
        <v>-1</v>
      </c>
      <c r="I32" s="72">
        <f t="shared" si="4"/>
        <v>-1</v>
      </c>
      <c r="J32" s="72">
        <f t="shared" si="4"/>
        <v>-1</v>
      </c>
      <c r="K32" s="72">
        <f t="shared" si="4"/>
        <v>-1</v>
      </c>
      <c r="L32" s="72">
        <f t="shared" si="4"/>
        <v>-1</v>
      </c>
      <c r="M32" s="72">
        <f t="shared" si="4"/>
        <v>-1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</row>
    <row r="33" spans="1:23" ht="15">
      <c r="A33" s="27" t="s">
        <v>2</v>
      </c>
      <c r="B33" s="72">
        <f t="shared" si="4"/>
        <v>0.05702543025943996</v>
      </c>
      <c r="C33" s="72">
        <f t="shared" si="4"/>
        <v>0.053991811668372636</v>
      </c>
      <c r="D33" s="107">
        <f t="shared" si="4"/>
        <v>0.05772272008434376</v>
      </c>
      <c r="E33" s="72">
        <f t="shared" si="4"/>
        <v>0.04784824462061166</v>
      </c>
      <c r="F33" s="72">
        <f t="shared" si="4"/>
        <v>-1</v>
      </c>
      <c r="G33" s="72">
        <f t="shared" si="4"/>
        <v>-1</v>
      </c>
      <c r="H33" s="72">
        <f t="shared" si="4"/>
        <v>-1</v>
      </c>
      <c r="I33" s="72">
        <f t="shared" si="4"/>
        <v>-1</v>
      </c>
      <c r="J33" s="72">
        <f t="shared" si="4"/>
        <v>-1</v>
      </c>
      <c r="K33" s="72">
        <f t="shared" si="4"/>
        <v>-1</v>
      </c>
      <c r="L33" s="72">
        <f t="shared" si="4"/>
        <v>-1</v>
      </c>
      <c r="M33" s="72">
        <f t="shared" si="4"/>
        <v>-1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1:23" ht="15">
      <c r="A34" s="27" t="s">
        <v>3</v>
      </c>
      <c r="B34" s="72">
        <f t="shared" si="4"/>
        <v>0.05930382466695305</v>
      </c>
      <c r="C34" s="72">
        <f t="shared" si="4"/>
        <v>0.055819991345737785</v>
      </c>
      <c r="D34" s="107">
        <f t="shared" si="4"/>
        <v>0.05189707806367205</v>
      </c>
      <c r="E34" s="72">
        <f t="shared" si="4"/>
        <v>0.05545536519386829</v>
      </c>
      <c r="F34" s="72">
        <f t="shared" si="4"/>
        <v>-1</v>
      </c>
      <c r="G34" s="72">
        <f t="shared" si="4"/>
        <v>-1</v>
      </c>
      <c r="H34" s="72">
        <f t="shared" si="4"/>
        <v>-1</v>
      </c>
      <c r="I34" s="72">
        <f t="shared" si="4"/>
        <v>-1</v>
      </c>
      <c r="J34" s="72">
        <f t="shared" si="4"/>
        <v>-1</v>
      </c>
      <c r="K34" s="72">
        <f t="shared" si="4"/>
        <v>-1</v>
      </c>
      <c r="L34" s="72">
        <f t="shared" si="4"/>
        <v>-1</v>
      </c>
      <c r="M34" s="72">
        <f t="shared" si="4"/>
        <v>-1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</row>
    <row r="35" spans="1:23" ht="15" thickBot="1">
      <c r="A35" s="28" t="s">
        <v>13</v>
      </c>
      <c r="B35" s="73">
        <f t="shared" si="4"/>
        <v>0.05787781350482324</v>
      </c>
      <c r="C35" s="73">
        <f t="shared" si="4"/>
        <v>0.05467116899823132</v>
      </c>
      <c r="D35" s="73">
        <f t="shared" si="4"/>
        <v>0.055528174798751495</v>
      </c>
      <c r="E35" s="73">
        <f t="shared" si="4"/>
        <v>0.05078260869565221</v>
      </c>
      <c r="F35" s="73">
        <f t="shared" si="4"/>
        <v>-1</v>
      </c>
      <c r="G35" s="73">
        <f t="shared" si="4"/>
        <v>-1</v>
      </c>
      <c r="H35" s="73">
        <f t="shared" si="4"/>
        <v>-1</v>
      </c>
      <c r="I35" s="73">
        <f t="shared" si="4"/>
        <v>-1</v>
      </c>
      <c r="J35" s="73">
        <f t="shared" si="4"/>
        <v>-1</v>
      </c>
      <c r="K35" s="73">
        <f t="shared" si="4"/>
        <v>-1</v>
      </c>
      <c r="L35" s="73">
        <f t="shared" si="4"/>
        <v>-1</v>
      </c>
      <c r="M35" s="73">
        <f t="shared" si="4"/>
        <v>-1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1:2" ht="12.75">
      <c r="A36" s="15" t="s">
        <v>43</v>
      </c>
      <c r="B36" s="249" t="s">
        <v>40</v>
      </c>
    </row>
    <row r="37" ht="12.75">
      <c r="A37" s="3"/>
    </row>
  </sheetData>
  <conditionalFormatting sqref="B30:M35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42"/>
  <sheetViews>
    <sheetView showGridLines="0" zoomScale="80" zoomScaleNormal="80" workbookViewId="0" topLeftCell="A25">
      <pane xSplit="1" topLeftCell="B1" activePane="topRight" state="frozen"/>
      <selection pane="topLeft" activeCell="A4" sqref="A4"/>
      <selection pane="topRight" activeCell="A25" sqref="A25"/>
    </sheetView>
  </sheetViews>
  <sheetFormatPr defaultColWidth="11.421875" defaultRowHeight="12.75"/>
  <cols>
    <col min="1" max="1" width="27.8515625" style="3" customWidth="1"/>
    <col min="2" max="7" width="12.28125" style="3" customWidth="1"/>
    <col min="8" max="8" width="12.140625" style="3" customWidth="1"/>
    <col min="9" max="9" width="11.7109375" style="3" customWidth="1"/>
    <col min="10" max="16384" width="11.421875" style="3" customWidth="1"/>
  </cols>
  <sheetData>
    <row r="1" spans="1:7" ht="15.75" thickBot="1">
      <c r="A1" s="4" t="s">
        <v>27</v>
      </c>
      <c r="B1" s="1"/>
      <c r="C1" s="1"/>
      <c r="D1" s="1"/>
      <c r="E1" s="1"/>
      <c r="F1" s="1"/>
      <c r="G1" s="1"/>
    </row>
    <row r="2" spans="2:73" ht="15">
      <c r="B2" s="262" t="s">
        <v>88</v>
      </c>
      <c r="C2" s="263"/>
      <c r="D2" s="264"/>
      <c r="E2" s="262" t="s">
        <v>89</v>
      </c>
      <c r="F2" s="263"/>
      <c r="G2" s="264"/>
      <c r="H2" s="262" t="s">
        <v>90</v>
      </c>
      <c r="I2" s="263"/>
      <c r="J2" s="264"/>
      <c r="K2" s="262" t="s">
        <v>91</v>
      </c>
      <c r="L2" s="263"/>
      <c r="M2" s="264"/>
      <c r="N2" s="262" t="s">
        <v>92</v>
      </c>
      <c r="O2" s="263"/>
      <c r="P2" s="264"/>
      <c r="Q2" s="262" t="s">
        <v>93</v>
      </c>
      <c r="R2" s="263"/>
      <c r="S2" s="264"/>
      <c r="T2" s="262" t="s">
        <v>94</v>
      </c>
      <c r="U2" s="263"/>
      <c r="V2" s="264"/>
      <c r="W2" s="262" t="s">
        <v>95</v>
      </c>
      <c r="X2" s="263"/>
      <c r="Y2" s="264"/>
      <c r="Z2" s="262" t="s">
        <v>96</v>
      </c>
      <c r="AA2" s="263"/>
      <c r="AB2" s="264"/>
      <c r="AC2" s="262" t="s">
        <v>97</v>
      </c>
      <c r="AD2" s="263"/>
      <c r="AE2" s="264"/>
      <c r="AF2" s="262" t="s">
        <v>98</v>
      </c>
      <c r="AG2" s="263"/>
      <c r="AH2" s="264"/>
      <c r="AI2" s="262" t="s">
        <v>99</v>
      </c>
      <c r="AJ2" s="263"/>
      <c r="AK2" s="264"/>
      <c r="AL2" s="262" t="s">
        <v>73</v>
      </c>
      <c r="AM2" s="263"/>
      <c r="AN2" s="264"/>
      <c r="AO2" s="262" t="s">
        <v>74</v>
      </c>
      <c r="AP2" s="263"/>
      <c r="AQ2" s="264"/>
      <c r="AR2" s="262" t="s">
        <v>75</v>
      </c>
      <c r="AS2" s="263"/>
      <c r="AT2" s="264"/>
      <c r="AU2" s="262" t="s">
        <v>76</v>
      </c>
      <c r="AV2" s="263"/>
      <c r="AW2" s="264"/>
      <c r="AX2" s="262" t="s">
        <v>77</v>
      </c>
      <c r="AY2" s="263"/>
      <c r="AZ2" s="264"/>
      <c r="BA2" s="262" t="s">
        <v>78</v>
      </c>
      <c r="BB2" s="263"/>
      <c r="BC2" s="264"/>
      <c r="BD2" s="262" t="s">
        <v>79</v>
      </c>
      <c r="BE2" s="263"/>
      <c r="BF2" s="264"/>
      <c r="BG2" s="262" t="s">
        <v>80</v>
      </c>
      <c r="BH2" s="263"/>
      <c r="BI2" s="264"/>
      <c r="BJ2" s="262" t="s">
        <v>81</v>
      </c>
      <c r="BK2" s="263"/>
      <c r="BL2" s="264"/>
      <c r="BM2" s="262" t="s">
        <v>82</v>
      </c>
      <c r="BN2" s="263"/>
      <c r="BO2" s="264"/>
      <c r="BP2" s="262" t="s">
        <v>83</v>
      </c>
      <c r="BQ2" s="263"/>
      <c r="BR2" s="264"/>
      <c r="BS2" s="262" t="s">
        <v>84</v>
      </c>
      <c r="BT2" s="263"/>
      <c r="BU2" s="264"/>
    </row>
    <row r="3" spans="1:73" ht="15">
      <c r="A3" s="1"/>
      <c r="B3" s="256" t="s">
        <v>5</v>
      </c>
      <c r="C3" s="258" t="s">
        <v>6</v>
      </c>
      <c r="D3" s="260" t="s">
        <v>26</v>
      </c>
      <c r="E3" s="256" t="s">
        <v>5</v>
      </c>
      <c r="F3" s="258" t="s">
        <v>6</v>
      </c>
      <c r="G3" s="260" t="s">
        <v>26</v>
      </c>
      <c r="H3" s="256" t="s">
        <v>5</v>
      </c>
      <c r="I3" s="258" t="s">
        <v>6</v>
      </c>
      <c r="J3" s="260" t="s">
        <v>26</v>
      </c>
      <c r="K3" s="256" t="s">
        <v>5</v>
      </c>
      <c r="L3" s="258" t="s">
        <v>6</v>
      </c>
      <c r="M3" s="260" t="s">
        <v>26</v>
      </c>
      <c r="N3" s="256" t="s">
        <v>5</v>
      </c>
      <c r="O3" s="258" t="s">
        <v>6</v>
      </c>
      <c r="P3" s="260" t="s">
        <v>26</v>
      </c>
      <c r="Q3" s="256" t="s">
        <v>5</v>
      </c>
      <c r="R3" s="258" t="s">
        <v>6</v>
      </c>
      <c r="S3" s="260" t="s">
        <v>26</v>
      </c>
      <c r="T3" s="256" t="s">
        <v>5</v>
      </c>
      <c r="U3" s="258" t="s">
        <v>6</v>
      </c>
      <c r="V3" s="260" t="s">
        <v>26</v>
      </c>
      <c r="W3" s="256" t="s">
        <v>5</v>
      </c>
      <c r="X3" s="258" t="s">
        <v>6</v>
      </c>
      <c r="Y3" s="260" t="s">
        <v>26</v>
      </c>
      <c r="Z3" s="256" t="s">
        <v>5</v>
      </c>
      <c r="AA3" s="258" t="s">
        <v>6</v>
      </c>
      <c r="AB3" s="260" t="s">
        <v>26</v>
      </c>
      <c r="AC3" s="256" t="s">
        <v>5</v>
      </c>
      <c r="AD3" s="258" t="s">
        <v>6</v>
      </c>
      <c r="AE3" s="260" t="s">
        <v>26</v>
      </c>
      <c r="AF3" s="256" t="s">
        <v>5</v>
      </c>
      <c r="AG3" s="258" t="s">
        <v>6</v>
      </c>
      <c r="AH3" s="260" t="s">
        <v>26</v>
      </c>
      <c r="AI3" s="256" t="s">
        <v>5</v>
      </c>
      <c r="AJ3" s="258" t="s">
        <v>6</v>
      </c>
      <c r="AK3" s="260" t="s">
        <v>26</v>
      </c>
      <c r="AL3" s="256" t="s">
        <v>5</v>
      </c>
      <c r="AM3" s="258" t="s">
        <v>6</v>
      </c>
      <c r="AN3" s="260" t="s">
        <v>26</v>
      </c>
      <c r="AO3" s="256" t="s">
        <v>5</v>
      </c>
      <c r="AP3" s="258" t="s">
        <v>6</v>
      </c>
      <c r="AQ3" s="260" t="s">
        <v>26</v>
      </c>
      <c r="AR3" s="256" t="s">
        <v>5</v>
      </c>
      <c r="AS3" s="258" t="s">
        <v>6</v>
      </c>
      <c r="AT3" s="260" t="s">
        <v>26</v>
      </c>
      <c r="AU3" s="256" t="s">
        <v>5</v>
      </c>
      <c r="AV3" s="258" t="s">
        <v>6</v>
      </c>
      <c r="AW3" s="260" t="s">
        <v>26</v>
      </c>
      <c r="AX3" s="256" t="s">
        <v>5</v>
      </c>
      <c r="AY3" s="258" t="s">
        <v>6</v>
      </c>
      <c r="AZ3" s="260" t="s">
        <v>26</v>
      </c>
      <c r="BA3" s="256" t="s">
        <v>5</v>
      </c>
      <c r="BB3" s="258" t="s">
        <v>6</v>
      </c>
      <c r="BC3" s="260" t="s">
        <v>26</v>
      </c>
      <c r="BD3" s="256" t="s">
        <v>5</v>
      </c>
      <c r="BE3" s="258" t="s">
        <v>6</v>
      </c>
      <c r="BF3" s="260" t="s">
        <v>26</v>
      </c>
      <c r="BG3" s="256" t="s">
        <v>5</v>
      </c>
      <c r="BH3" s="258" t="s">
        <v>6</v>
      </c>
      <c r="BI3" s="260" t="s">
        <v>26</v>
      </c>
      <c r="BJ3" s="256" t="s">
        <v>5</v>
      </c>
      <c r="BK3" s="258" t="s">
        <v>6</v>
      </c>
      <c r="BL3" s="260" t="s">
        <v>26</v>
      </c>
      <c r="BM3" s="256" t="s">
        <v>5</v>
      </c>
      <c r="BN3" s="258" t="s">
        <v>6</v>
      </c>
      <c r="BO3" s="260" t="s">
        <v>26</v>
      </c>
      <c r="BP3" s="256" t="s">
        <v>5</v>
      </c>
      <c r="BQ3" s="258" t="s">
        <v>6</v>
      </c>
      <c r="BR3" s="260" t="s">
        <v>26</v>
      </c>
      <c r="BS3" s="256" t="s">
        <v>5</v>
      </c>
      <c r="BT3" s="258" t="s">
        <v>6</v>
      </c>
      <c r="BU3" s="260" t="s">
        <v>26</v>
      </c>
    </row>
    <row r="4" spans="1:73" ht="15" thickBot="1">
      <c r="A4" s="1"/>
      <c r="B4" s="257"/>
      <c r="C4" s="259"/>
      <c r="D4" s="261"/>
      <c r="E4" s="257"/>
      <c r="F4" s="259"/>
      <c r="G4" s="261"/>
      <c r="H4" s="257"/>
      <c r="I4" s="259"/>
      <c r="J4" s="261"/>
      <c r="K4" s="257"/>
      <c r="L4" s="259"/>
      <c r="M4" s="261"/>
      <c r="N4" s="257"/>
      <c r="O4" s="259"/>
      <c r="P4" s="261"/>
      <c r="Q4" s="257"/>
      <c r="R4" s="259"/>
      <c r="S4" s="261"/>
      <c r="T4" s="257"/>
      <c r="U4" s="259"/>
      <c r="V4" s="261"/>
      <c r="W4" s="257"/>
      <c r="X4" s="259"/>
      <c r="Y4" s="261"/>
      <c r="Z4" s="257"/>
      <c r="AA4" s="259"/>
      <c r="AB4" s="261"/>
      <c r="AC4" s="257"/>
      <c r="AD4" s="259"/>
      <c r="AE4" s="261"/>
      <c r="AF4" s="257"/>
      <c r="AG4" s="259"/>
      <c r="AH4" s="261"/>
      <c r="AI4" s="257"/>
      <c r="AJ4" s="259"/>
      <c r="AK4" s="261"/>
      <c r="AL4" s="257"/>
      <c r="AM4" s="259"/>
      <c r="AN4" s="261"/>
      <c r="AO4" s="257"/>
      <c r="AP4" s="259"/>
      <c r="AQ4" s="261"/>
      <c r="AR4" s="257"/>
      <c r="AS4" s="259"/>
      <c r="AT4" s="261"/>
      <c r="AU4" s="257"/>
      <c r="AV4" s="259"/>
      <c r="AW4" s="261"/>
      <c r="AX4" s="257"/>
      <c r="AY4" s="259"/>
      <c r="AZ4" s="261"/>
      <c r="BA4" s="257"/>
      <c r="BB4" s="259"/>
      <c r="BC4" s="261"/>
      <c r="BD4" s="257"/>
      <c r="BE4" s="259"/>
      <c r="BF4" s="261"/>
      <c r="BG4" s="257"/>
      <c r="BH4" s="259"/>
      <c r="BI4" s="261"/>
      <c r="BJ4" s="257"/>
      <c r="BK4" s="259"/>
      <c r="BL4" s="261"/>
      <c r="BM4" s="257"/>
      <c r="BN4" s="259"/>
      <c r="BO4" s="261"/>
      <c r="BP4" s="257"/>
      <c r="BQ4" s="259"/>
      <c r="BR4" s="261"/>
      <c r="BS4" s="257"/>
      <c r="BT4" s="259"/>
      <c r="BU4" s="261"/>
    </row>
    <row r="5" spans="1:73" ht="15">
      <c r="A5" s="20" t="s">
        <v>0</v>
      </c>
      <c r="B5" s="82">
        <v>2291321</v>
      </c>
      <c r="C5" s="83">
        <v>2366843</v>
      </c>
      <c r="D5" s="84">
        <f>+C5+B5</f>
        <v>4658164</v>
      </c>
      <c r="E5" s="82">
        <v>2289828</v>
      </c>
      <c r="F5" s="83">
        <v>2354847</v>
      </c>
      <c r="G5" s="84">
        <f>+F5+E5</f>
        <v>4644675</v>
      </c>
      <c r="H5" s="82">
        <v>2275332</v>
      </c>
      <c r="I5" s="83">
        <v>2338851</v>
      </c>
      <c r="J5" s="84">
        <f>+I5+H5</f>
        <v>4614183</v>
      </c>
      <c r="K5" s="82">
        <v>2237336</v>
      </c>
      <c r="L5" s="83">
        <v>2309236</v>
      </c>
      <c r="M5" s="84">
        <v>4546572</v>
      </c>
      <c r="N5" s="82">
        <v>2219768</v>
      </c>
      <c r="O5" s="83">
        <v>2300229</v>
      </c>
      <c r="P5" s="84">
        <f>N5+O5</f>
        <v>4519997</v>
      </c>
      <c r="Q5" s="82">
        <v>2206328</v>
      </c>
      <c r="R5" s="83">
        <v>2303591</v>
      </c>
      <c r="S5" s="84">
        <f>Q5+R5</f>
        <v>4509919</v>
      </c>
      <c r="T5" s="82">
        <v>2236925</v>
      </c>
      <c r="U5" s="83">
        <v>2376441</v>
      </c>
      <c r="V5" s="84">
        <f>T5+U5</f>
        <v>4613366</v>
      </c>
      <c r="W5" s="82">
        <v>2295407</v>
      </c>
      <c r="X5" s="83">
        <v>2445819</v>
      </c>
      <c r="Y5" s="84">
        <f>W5+X5</f>
        <v>4741226</v>
      </c>
      <c r="Z5" s="82">
        <v>2352600</v>
      </c>
      <c r="AA5" s="83">
        <v>2496137</v>
      </c>
      <c r="AB5" s="84">
        <f>Z5+AA5</f>
        <v>4848737</v>
      </c>
      <c r="AC5" s="82">
        <v>2416429</v>
      </c>
      <c r="AD5" s="83">
        <v>2541818</v>
      </c>
      <c r="AE5" s="84">
        <f>AC5+AD5</f>
        <v>4958247</v>
      </c>
      <c r="AF5" s="82">
        <v>2454152</v>
      </c>
      <c r="AG5" s="83">
        <v>2550121</v>
      </c>
      <c r="AH5" s="84">
        <f>AF5+AG5</f>
        <v>5004273</v>
      </c>
      <c r="AI5" s="82">
        <v>2458949</v>
      </c>
      <c r="AJ5" s="83">
        <v>2526742</v>
      </c>
      <c r="AK5" s="84">
        <f>AI5+AJ5</f>
        <v>4985691</v>
      </c>
      <c r="AL5" s="82">
        <v>2191268</v>
      </c>
      <c r="AM5" s="83">
        <v>2224280</v>
      </c>
      <c r="AN5" s="84">
        <f>SUM(AL5:AM5)</f>
        <v>4415548</v>
      </c>
      <c r="AO5" s="82">
        <v>2176943</v>
      </c>
      <c r="AP5" s="83">
        <v>2215956</v>
      </c>
      <c r="AQ5" s="84">
        <v>4392899</v>
      </c>
      <c r="AR5" s="82">
        <v>2149724</v>
      </c>
      <c r="AS5" s="83">
        <v>2196248</v>
      </c>
      <c r="AT5" s="84">
        <v>4345972</v>
      </c>
      <c r="AU5" s="82">
        <v>2106985</v>
      </c>
      <c r="AV5" s="83">
        <v>2164057</v>
      </c>
      <c r="AW5" s="84">
        <v>4271042</v>
      </c>
      <c r="AX5" s="82">
        <v>2090521</v>
      </c>
      <c r="AY5" s="83">
        <v>2165960</v>
      </c>
      <c r="AZ5" s="84">
        <f>+AY5+AX5</f>
        <v>4256481</v>
      </c>
      <c r="BA5" s="82">
        <v>2060066</v>
      </c>
      <c r="BB5" s="83">
        <v>2153506</v>
      </c>
      <c r="BC5" s="84">
        <f>+BB5+BA5</f>
        <v>4213572</v>
      </c>
      <c r="BD5" s="82">
        <v>2066597</v>
      </c>
      <c r="BE5" s="83">
        <v>2209321</v>
      </c>
      <c r="BF5" s="84">
        <f>+BE5+BD5</f>
        <v>4275918</v>
      </c>
      <c r="BG5" s="82">
        <v>2110363</v>
      </c>
      <c r="BH5" s="83">
        <v>2272414</v>
      </c>
      <c r="BI5" s="84">
        <f>+BH5+BG5</f>
        <v>4382777</v>
      </c>
      <c r="BJ5" s="82">
        <v>2163570</v>
      </c>
      <c r="BK5" s="83">
        <v>2331268</v>
      </c>
      <c r="BL5" s="84">
        <f>+BK5+BJ5</f>
        <v>4494838</v>
      </c>
      <c r="BM5" s="82">
        <v>2192732</v>
      </c>
      <c r="BN5" s="83">
        <v>2348091</v>
      </c>
      <c r="BO5" s="84">
        <f>+BN5+BM5</f>
        <v>4540823</v>
      </c>
      <c r="BP5" s="82">
        <v>2226298</v>
      </c>
      <c r="BQ5" s="83">
        <v>2362338</v>
      </c>
      <c r="BR5" s="84">
        <f>+BQ5+BP5</f>
        <v>4588636</v>
      </c>
      <c r="BS5" s="82">
        <v>2245059</v>
      </c>
      <c r="BT5" s="83">
        <v>2347859</v>
      </c>
      <c r="BU5" s="84">
        <f>+BT5+BS5</f>
        <v>4592918</v>
      </c>
    </row>
    <row r="6" spans="1:73" ht="15">
      <c r="A6" s="23" t="s">
        <v>41</v>
      </c>
      <c r="B6" s="82">
        <v>108026</v>
      </c>
      <c r="C6" s="83">
        <v>124013</v>
      </c>
      <c r="D6" s="84">
        <f>+C6+B6</f>
        <v>232039</v>
      </c>
      <c r="E6" s="82">
        <v>107300</v>
      </c>
      <c r="F6" s="83">
        <v>122494</v>
      </c>
      <c r="G6" s="84">
        <f>+F6+E6</f>
        <v>229794</v>
      </c>
      <c r="H6" s="82">
        <v>105922</v>
      </c>
      <c r="I6" s="83">
        <v>120563</v>
      </c>
      <c r="J6" s="84">
        <f>+I6+H6</f>
        <v>226485</v>
      </c>
      <c r="K6" s="82">
        <v>103687</v>
      </c>
      <c r="L6" s="83">
        <v>118394</v>
      </c>
      <c r="M6" s="84">
        <v>222081</v>
      </c>
      <c r="N6" s="82">
        <v>101651</v>
      </c>
      <c r="O6" s="83">
        <v>116556</v>
      </c>
      <c r="P6" s="84">
        <f>N6+O6</f>
        <v>218207</v>
      </c>
      <c r="Q6" s="82">
        <v>100691</v>
      </c>
      <c r="R6" s="83">
        <v>116750</v>
      </c>
      <c r="S6" s="84">
        <f>Q6+R6</f>
        <v>217441</v>
      </c>
      <c r="T6" s="82">
        <v>102113</v>
      </c>
      <c r="U6" s="83">
        <v>120433</v>
      </c>
      <c r="V6" s="84">
        <f>T6+U6</f>
        <v>222546</v>
      </c>
      <c r="W6" s="82">
        <v>105223</v>
      </c>
      <c r="X6" s="83">
        <v>124317</v>
      </c>
      <c r="Y6" s="84">
        <f>W6+X6</f>
        <v>229540</v>
      </c>
      <c r="Z6" s="82">
        <v>109117</v>
      </c>
      <c r="AA6" s="83">
        <v>127476</v>
      </c>
      <c r="AB6" s="84">
        <f>Z6+AA6</f>
        <v>236593</v>
      </c>
      <c r="AC6" s="82">
        <v>112375</v>
      </c>
      <c r="AD6" s="83">
        <v>130268</v>
      </c>
      <c r="AE6" s="84">
        <f>AC6+AD6</f>
        <v>242643</v>
      </c>
      <c r="AF6" s="82">
        <v>114839</v>
      </c>
      <c r="AG6" s="83">
        <v>131832</v>
      </c>
      <c r="AH6" s="84">
        <f>AF6+AG6</f>
        <v>246671</v>
      </c>
      <c r="AI6" s="82">
        <v>115408</v>
      </c>
      <c r="AJ6" s="83">
        <v>131711</v>
      </c>
      <c r="AK6" s="84">
        <f>AI6+AJ6</f>
        <v>247119</v>
      </c>
      <c r="AL6" s="82">
        <v>101705</v>
      </c>
      <c r="AM6" s="83">
        <v>115103</v>
      </c>
      <c r="AN6" s="84">
        <f>SUM(AL6:AM6)</f>
        <v>216808</v>
      </c>
      <c r="AO6" s="82">
        <v>100572</v>
      </c>
      <c r="AP6" s="83">
        <v>113878</v>
      </c>
      <c r="AQ6" s="84">
        <v>214450</v>
      </c>
      <c r="AR6" s="82">
        <v>98901</v>
      </c>
      <c r="AS6" s="83">
        <v>111999</v>
      </c>
      <c r="AT6" s="84">
        <v>210900</v>
      </c>
      <c r="AU6" s="82">
        <v>96345</v>
      </c>
      <c r="AV6" s="83">
        <v>109420</v>
      </c>
      <c r="AW6" s="84">
        <v>205765</v>
      </c>
      <c r="AX6" s="82">
        <v>94835</v>
      </c>
      <c r="AY6" s="83">
        <v>108999</v>
      </c>
      <c r="AZ6" s="84">
        <f>+AY6+AX6</f>
        <v>203834</v>
      </c>
      <c r="BA6" s="82">
        <v>93296</v>
      </c>
      <c r="BB6" s="83">
        <v>108264</v>
      </c>
      <c r="BC6" s="84">
        <f>+BB6+BA6</f>
        <v>201560</v>
      </c>
      <c r="BD6" s="82">
        <v>93911</v>
      </c>
      <c r="BE6" s="83">
        <v>111691</v>
      </c>
      <c r="BF6" s="84">
        <f>+BE6+BD6</f>
        <v>205602</v>
      </c>
      <c r="BG6" s="82">
        <v>96376</v>
      </c>
      <c r="BH6" s="83">
        <v>115118</v>
      </c>
      <c r="BI6" s="84">
        <f>+BH6+BG6</f>
        <v>211494</v>
      </c>
      <c r="BJ6" s="82">
        <v>99259</v>
      </c>
      <c r="BK6" s="83">
        <v>118472</v>
      </c>
      <c r="BL6" s="84">
        <f>+BK6+BJ6</f>
        <v>217731</v>
      </c>
      <c r="BM6" s="82">
        <v>101652</v>
      </c>
      <c r="BN6" s="83">
        <v>120653</v>
      </c>
      <c r="BO6" s="84">
        <f>+BN6+BM6</f>
        <v>222305</v>
      </c>
      <c r="BP6" s="82">
        <v>104213</v>
      </c>
      <c r="BQ6" s="83">
        <v>122325</v>
      </c>
      <c r="BR6" s="84">
        <f>+BQ6+BP6</f>
        <v>226538</v>
      </c>
      <c r="BS6" s="82">
        <v>105715</v>
      </c>
      <c r="BT6" s="83">
        <v>122742</v>
      </c>
      <c r="BU6" s="84">
        <f>+BT6+BS6</f>
        <v>228457</v>
      </c>
    </row>
    <row r="7" spans="1:73" ht="15">
      <c r="A7" s="21" t="s">
        <v>1</v>
      </c>
      <c r="B7" s="82">
        <v>13060</v>
      </c>
      <c r="C7" s="83">
        <v>15012</v>
      </c>
      <c r="D7" s="84">
        <f>+C7+B7</f>
        <v>28072</v>
      </c>
      <c r="E7" s="82">
        <v>13131</v>
      </c>
      <c r="F7" s="83">
        <v>14972</v>
      </c>
      <c r="G7" s="84">
        <f>+F7+E7</f>
        <v>28103</v>
      </c>
      <c r="H7" s="82">
        <v>13008</v>
      </c>
      <c r="I7" s="83">
        <v>14754</v>
      </c>
      <c r="J7" s="84">
        <f>+I7+H7</f>
        <v>27762</v>
      </c>
      <c r="K7" s="82">
        <v>12663</v>
      </c>
      <c r="L7" s="83">
        <v>14387</v>
      </c>
      <c r="M7" s="84">
        <v>27050</v>
      </c>
      <c r="N7" s="82">
        <v>12338</v>
      </c>
      <c r="O7" s="83">
        <v>14051</v>
      </c>
      <c r="P7" s="84">
        <f>N7+O7</f>
        <v>26389</v>
      </c>
      <c r="Q7" s="82">
        <v>12239</v>
      </c>
      <c r="R7" s="83">
        <v>14106</v>
      </c>
      <c r="S7" s="84">
        <f>Q7+R7</f>
        <v>26345</v>
      </c>
      <c r="T7" s="82">
        <v>12262</v>
      </c>
      <c r="U7" s="83">
        <v>14412</v>
      </c>
      <c r="V7" s="84">
        <f>T7+U7</f>
        <v>26674</v>
      </c>
      <c r="W7" s="82">
        <v>12561</v>
      </c>
      <c r="X7" s="83">
        <v>14836</v>
      </c>
      <c r="Y7" s="84">
        <f>W7+X7</f>
        <v>27397</v>
      </c>
      <c r="Z7" s="82">
        <v>13052</v>
      </c>
      <c r="AA7" s="83">
        <v>15270</v>
      </c>
      <c r="AB7" s="84">
        <f>Z7+AA7</f>
        <v>28322</v>
      </c>
      <c r="AC7" s="82">
        <v>13493</v>
      </c>
      <c r="AD7" s="83">
        <v>15779</v>
      </c>
      <c r="AE7" s="84">
        <f>AC7+AD7</f>
        <v>29272</v>
      </c>
      <c r="AF7" s="82">
        <v>13829</v>
      </c>
      <c r="AG7" s="83">
        <v>16006</v>
      </c>
      <c r="AH7" s="84">
        <f>AF7+AG7</f>
        <v>29835</v>
      </c>
      <c r="AI7" s="82">
        <v>13882</v>
      </c>
      <c r="AJ7" s="83">
        <v>15942</v>
      </c>
      <c r="AK7" s="84">
        <f>AI7+AJ7</f>
        <v>29824</v>
      </c>
      <c r="AL7" s="82">
        <v>12171</v>
      </c>
      <c r="AM7" s="83">
        <v>13942</v>
      </c>
      <c r="AN7" s="84">
        <f>SUM(AL7:AM7)</f>
        <v>26113</v>
      </c>
      <c r="AO7" s="82">
        <v>12065</v>
      </c>
      <c r="AP7" s="83">
        <v>13929</v>
      </c>
      <c r="AQ7" s="84">
        <v>25994</v>
      </c>
      <c r="AR7" s="82">
        <v>11871</v>
      </c>
      <c r="AS7" s="83">
        <v>13721</v>
      </c>
      <c r="AT7" s="84">
        <v>25592</v>
      </c>
      <c r="AU7" s="82">
        <v>11501</v>
      </c>
      <c r="AV7" s="83">
        <v>13261</v>
      </c>
      <c r="AW7" s="84">
        <v>24762</v>
      </c>
      <c r="AX7" s="82">
        <v>11291</v>
      </c>
      <c r="AY7" s="83">
        <v>13134</v>
      </c>
      <c r="AZ7" s="84">
        <f>+AY7+AX7</f>
        <v>24425</v>
      </c>
      <c r="BA7" s="82">
        <v>11080</v>
      </c>
      <c r="BB7" s="83">
        <v>13024</v>
      </c>
      <c r="BC7" s="84">
        <f>+BB7+BA7</f>
        <v>24104</v>
      </c>
      <c r="BD7" s="82">
        <v>11110</v>
      </c>
      <c r="BE7" s="83">
        <v>13335</v>
      </c>
      <c r="BF7" s="84">
        <f>+BE7+BD7</f>
        <v>24445</v>
      </c>
      <c r="BG7" s="82">
        <v>11480</v>
      </c>
      <c r="BH7" s="83">
        <v>13816</v>
      </c>
      <c r="BI7" s="84">
        <f>+BH7+BG7</f>
        <v>25296</v>
      </c>
      <c r="BJ7" s="82">
        <v>11743</v>
      </c>
      <c r="BK7" s="83">
        <v>14242</v>
      </c>
      <c r="BL7" s="84">
        <f>+BK7+BJ7</f>
        <v>25985</v>
      </c>
      <c r="BM7" s="82">
        <v>12102</v>
      </c>
      <c r="BN7" s="83">
        <v>14621</v>
      </c>
      <c r="BO7" s="84">
        <f>+BN7+BM7</f>
        <v>26723</v>
      </c>
      <c r="BP7" s="82">
        <v>12498</v>
      </c>
      <c r="BQ7" s="83">
        <v>14899</v>
      </c>
      <c r="BR7" s="84">
        <f>+BQ7+BP7</f>
        <v>27397</v>
      </c>
      <c r="BS7" s="82">
        <v>12750</v>
      </c>
      <c r="BT7" s="83">
        <v>14900</v>
      </c>
      <c r="BU7" s="84">
        <f>+BT7+BS7</f>
        <v>27650</v>
      </c>
    </row>
    <row r="8" spans="1:73" ht="15">
      <c r="A8" s="21" t="s">
        <v>2</v>
      </c>
      <c r="B8" s="82">
        <v>1692</v>
      </c>
      <c r="C8" s="83">
        <v>2058</v>
      </c>
      <c r="D8" s="84">
        <f>+C8+B8</f>
        <v>3750</v>
      </c>
      <c r="E8" s="82">
        <v>1676</v>
      </c>
      <c r="F8" s="83">
        <v>2051</v>
      </c>
      <c r="G8" s="84">
        <f>+F8+E8</f>
        <v>3727</v>
      </c>
      <c r="H8" s="82">
        <v>1618</v>
      </c>
      <c r="I8" s="83">
        <v>1963</v>
      </c>
      <c r="J8" s="84">
        <f>+I8+H8</f>
        <v>3581</v>
      </c>
      <c r="K8" s="82">
        <v>1480</v>
      </c>
      <c r="L8" s="83">
        <v>1791</v>
      </c>
      <c r="M8" s="84">
        <v>3271</v>
      </c>
      <c r="N8" s="82">
        <v>1388</v>
      </c>
      <c r="O8" s="83">
        <v>1655</v>
      </c>
      <c r="P8" s="84">
        <f>N8+O8</f>
        <v>3043</v>
      </c>
      <c r="Q8" s="82">
        <v>1319</v>
      </c>
      <c r="R8" s="83">
        <v>1597</v>
      </c>
      <c r="S8" s="84">
        <f>Q8+R8</f>
        <v>2916</v>
      </c>
      <c r="T8" s="82">
        <v>1280</v>
      </c>
      <c r="U8" s="83">
        <v>1577</v>
      </c>
      <c r="V8" s="84">
        <f>T8+U8</f>
        <v>2857</v>
      </c>
      <c r="W8" s="82">
        <v>1292</v>
      </c>
      <c r="X8" s="83">
        <v>1588</v>
      </c>
      <c r="Y8" s="84">
        <f>W8+X8</f>
        <v>2880</v>
      </c>
      <c r="Z8" s="82">
        <v>1425</v>
      </c>
      <c r="AA8" s="83">
        <v>1664</v>
      </c>
      <c r="AB8" s="84">
        <f>Z8+AA8</f>
        <v>3089</v>
      </c>
      <c r="AC8" s="82">
        <v>1559</v>
      </c>
      <c r="AD8" s="83">
        <v>1916</v>
      </c>
      <c r="AE8" s="84">
        <f>AC8+AD8</f>
        <v>3475</v>
      </c>
      <c r="AF8" s="82">
        <v>1671</v>
      </c>
      <c r="AG8" s="83">
        <v>2027</v>
      </c>
      <c r="AH8" s="84">
        <f>AF8+AG8</f>
        <v>3698</v>
      </c>
      <c r="AI8" s="82">
        <v>1690</v>
      </c>
      <c r="AJ8" s="83">
        <v>2085</v>
      </c>
      <c r="AK8" s="84">
        <f>AI8+AJ8</f>
        <v>3775</v>
      </c>
      <c r="AL8" s="82">
        <v>1511</v>
      </c>
      <c r="AM8" s="83">
        <v>1850</v>
      </c>
      <c r="AN8" s="84">
        <f>SUM(AL8:AM8)</f>
        <v>3361</v>
      </c>
      <c r="AO8" s="82">
        <v>1496</v>
      </c>
      <c r="AP8" s="83">
        <v>1856</v>
      </c>
      <c r="AQ8" s="84">
        <v>3352</v>
      </c>
      <c r="AR8" s="82">
        <v>1438</v>
      </c>
      <c r="AS8" s="83">
        <v>1810</v>
      </c>
      <c r="AT8" s="84">
        <v>3248</v>
      </c>
      <c r="AU8" s="82">
        <v>1332</v>
      </c>
      <c r="AV8" s="83">
        <v>1615</v>
      </c>
      <c r="AW8" s="84">
        <v>2947</v>
      </c>
      <c r="AX8" s="82">
        <v>1270</v>
      </c>
      <c r="AY8" s="83">
        <v>1556</v>
      </c>
      <c r="AZ8" s="84">
        <f>+AY8+AX8</f>
        <v>2826</v>
      </c>
      <c r="BA8" s="82">
        <v>1226</v>
      </c>
      <c r="BB8" s="83">
        <v>1496</v>
      </c>
      <c r="BC8" s="84">
        <f>+BB8+BA8</f>
        <v>2722</v>
      </c>
      <c r="BD8" s="82">
        <v>1198</v>
      </c>
      <c r="BE8" s="83">
        <v>1472</v>
      </c>
      <c r="BF8" s="84">
        <f>+BE8+BD8</f>
        <v>2670</v>
      </c>
      <c r="BG8" s="82">
        <v>1246</v>
      </c>
      <c r="BH8" s="83">
        <v>1530</v>
      </c>
      <c r="BI8" s="84">
        <f>+BH8+BG8</f>
        <v>2776</v>
      </c>
      <c r="BJ8" s="82">
        <v>1321</v>
      </c>
      <c r="BK8" s="83">
        <v>1621</v>
      </c>
      <c r="BL8" s="84">
        <f>+BK8+BJ8</f>
        <v>2942</v>
      </c>
      <c r="BM8" s="82">
        <v>1446</v>
      </c>
      <c r="BN8" s="83">
        <v>1793</v>
      </c>
      <c r="BO8" s="84">
        <f>+BN8+BM8</f>
        <v>3239</v>
      </c>
      <c r="BP8" s="82">
        <v>1579</v>
      </c>
      <c r="BQ8" s="83">
        <v>1982</v>
      </c>
      <c r="BR8" s="84">
        <f>+BQ8+BP8</f>
        <v>3561</v>
      </c>
      <c r="BS8" s="82">
        <v>1619</v>
      </c>
      <c r="BT8" s="83">
        <v>2011</v>
      </c>
      <c r="BU8" s="84">
        <f>+BT8+BS8</f>
        <v>3630</v>
      </c>
    </row>
    <row r="9" spans="1:73" ht="15">
      <c r="A9" s="21" t="s">
        <v>3</v>
      </c>
      <c r="B9" s="82">
        <v>991</v>
      </c>
      <c r="C9" s="83">
        <v>1165</v>
      </c>
      <c r="D9" s="84">
        <f>+C9+B9</f>
        <v>2156</v>
      </c>
      <c r="E9" s="82">
        <v>1005</v>
      </c>
      <c r="F9" s="83">
        <v>1143</v>
      </c>
      <c r="G9" s="84">
        <f>+F9+E9</f>
        <v>2148</v>
      </c>
      <c r="H9" s="82">
        <v>993</v>
      </c>
      <c r="I9" s="83">
        <v>1119</v>
      </c>
      <c r="J9" s="84">
        <f>+I9+H9</f>
        <v>2112</v>
      </c>
      <c r="K9" s="82">
        <v>967</v>
      </c>
      <c r="L9" s="83">
        <v>1105</v>
      </c>
      <c r="M9" s="84">
        <v>2072</v>
      </c>
      <c r="N9" s="82">
        <v>932</v>
      </c>
      <c r="O9" s="83">
        <v>1048</v>
      </c>
      <c r="P9" s="84">
        <f>N9+O9</f>
        <v>1980</v>
      </c>
      <c r="Q9" s="82">
        <v>923</v>
      </c>
      <c r="R9" s="83">
        <v>1069</v>
      </c>
      <c r="S9" s="84">
        <f>Q9+R9</f>
        <v>1992</v>
      </c>
      <c r="T9" s="82">
        <v>940</v>
      </c>
      <c r="U9" s="83">
        <v>1100</v>
      </c>
      <c r="V9" s="84">
        <f>T9+U9</f>
        <v>2040</v>
      </c>
      <c r="W9" s="82">
        <v>958</v>
      </c>
      <c r="X9" s="83">
        <v>1147</v>
      </c>
      <c r="Y9" s="84">
        <f>W9+X9</f>
        <v>2105</v>
      </c>
      <c r="Z9" s="82">
        <v>962</v>
      </c>
      <c r="AA9" s="83">
        <v>1172</v>
      </c>
      <c r="AB9" s="84">
        <f>Z9+AA9</f>
        <v>2134</v>
      </c>
      <c r="AC9" s="82">
        <v>992</v>
      </c>
      <c r="AD9" s="83">
        <v>1244</v>
      </c>
      <c r="AE9" s="84">
        <f>AC9+AD9</f>
        <v>2236</v>
      </c>
      <c r="AF9" s="82">
        <v>1026</v>
      </c>
      <c r="AG9" s="83">
        <v>1285</v>
      </c>
      <c r="AH9" s="84">
        <f>AF9+AG9</f>
        <v>2311</v>
      </c>
      <c r="AI9" s="82">
        <v>1034</v>
      </c>
      <c r="AJ9" s="83">
        <v>1244</v>
      </c>
      <c r="AK9" s="84">
        <f>AI9+AJ9</f>
        <v>2278</v>
      </c>
      <c r="AL9" s="82">
        <v>938</v>
      </c>
      <c r="AM9" s="83">
        <v>1100</v>
      </c>
      <c r="AN9" s="84">
        <f>SUM(AL9:AM9)</f>
        <v>2038</v>
      </c>
      <c r="AO9" s="82">
        <v>917</v>
      </c>
      <c r="AP9" s="83">
        <v>1091</v>
      </c>
      <c r="AQ9" s="84">
        <v>2008</v>
      </c>
      <c r="AR9" s="82">
        <v>899</v>
      </c>
      <c r="AS9" s="83">
        <v>1024</v>
      </c>
      <c r="AT9" s="84">
        <v>1923</v>
      </c>
      <c r="AU9" s="82">
        <v>890</v>
      </c>
      <c r="AV9" s="83">
        <v>978</v>
      </c>
      <c r="AW9" s="84">
        <v>1868</v>
      </c>
      <c r="AX9" s="82">
        <v>863</v>
      </c>
      <c r="AY9" s="83">
        <v>935</v>
      </c>
      <c r="AZ9" s="84">
        <f>+AY9+AX9</f>
        <v>1798</v>
      </c>
      <c r="BA9" s="82">
        <v>854</v>
      </c>
      <c r="BB9" s="83">
        <v>933</v>
      </c>
      <c r="BC9" s="84">
        <f>+BB9+BA9</f>
        <v>1787</v>
      </c>
      <c r="BD9" s="82">
        <v>883</v>
      </c>
      <c r="BE9" s="83">
        <v>989</v>
      </c>
      <c r="BF9" s="84">
        <f>+BE9+BD9</f>
        <v>1872</v>
      </c>
      <c r="BG9" s="82">
        <v>908</v>
      </c>
      <c r="BH9" s="83">
        <v>1016</v>
      </c>
      <c r="BI9" s="84">
        <f>+BH9+BG9</f>
        <v>1924</v>
      </c>
      <c r="BJ9" s="82">
        <v>900</v>
      </c>
      <c r="BK9" s="83">
        <v>1022</v>
      </c>
      <c r="BL9" s="84">
        <f>+BK9+BJ9</f>
        <v>1922</v>
      </c>
      <c r="BM9" s="82">
        <v>921</v>
      </c>
      <c r="BN9" s="83">
        <v>1062</v>
      </c>
      <c r="BO9" s="84">
        <f>+BN9+BM9</f>
        <v>1983</v>
      </c>
      <c r="BP9" s="82">
        <v>930</v>
      </c>
      <c r="BQ9" s="83">
        <v>1090</v>
      </c>
      <c r="BR9" s="84">
        <f>+BQ9+BP9</f>
        <v>2020</v>
      </c>
      <c r="BS9" s="82">
        <v>977</v>
      </c>
      <c r="BT9" s="83">
        <v>1125</v>
      </c>
      <c r="BU9" s="84">
        <f>+BT9+BS9</f>
        <v>2102</v>
      </c>
    </row>
    <row r="10" spans="1:79" s="74" customFormat="1" ht="15" thickBot="1">
      <c r="A10" s="33" t="s">
        <v>13</v>
      </c>
      <c r="B10" s="85">
        <f>SUM(B8:B9)</f>
        <v>2683</v>
      </c>
      <c r="C10" s="86">
        <f>SUM(C8:C9)</f>
        <v>3223</v>
      </c>
      <c r="D10" s="87">
        <f>B10+C10</f>
        <v>5906</v>
      </c>
      <c r="E10" s="85">
        <f>SUM(E8:E9)</f>
        <v>2681</v>
      </c>
      <c r="F10" s="86">
        <f>SUM(F8:F9)</f>
        <v>3194</v>
      </c>
      <c r="G10" s="87">
        <f>E10+F10</f>
        <v>5875</v>
      </c>
      <c r="H10" s="85">
        <f>SUM(H8:H9)</f>
        <v>2611</v>
      </c>
      <c r="I10" s="86">
        <f>SUM(I8:I9)</f>
        <v>3082</v>
      </c>
      <c r="J10" s="87">
        <f>H10+I10</f>
        <v>5693</v>
      </c>
      <c r="K10" s="85">
        <f>SUM(K8:K9)</f>
        <v>2447</v>
      </c>
      <c r="L10" s="86">
        <f>SUM(L8:L9)</f>
        <v>2896</v>
      </c>
      <c r="M10" s="87">
        <f>K10+L10</f>
        <v>5343</v>
      </c>
      <c r="N10" s="85">
        <f aca="true" t="shared" si="0" ref="N10:AM10">SUM(N8:N9)</f>
        <v>2320</v>
      </c>
      <c r="O10" s="86">
        <f t="shared" si="0"/>
        <v>2703</v>
      </c>
      <c r="P10" s="87">
        <f t="shared" si="0"/>
        <v>5023</v>
      </c>
      <c r="Q10" s="85">
        <f t="shared" si="0"/>
        <v>2242</v>
      </c>
      <c r="R10" s="86">
        <f t="shared" si="0"/>
        <v>2666</v>
      </c>
      <c r="S10" s="87">
        <f t="shared" si="0"/>
        <v>4908</v>
      </c>
      <c r="T10" s="85">
        <f t="shared" si="0"/>
        <v>2220</v>
      </c>
      <c r="U10" s="86">
        <f t="shared" si="0"/>
        <v>2677</v>
      </c>
      <c r="V10" s="87">
        <f t="shared" si="0"/>
        <v>4897</v>
      </c>
      <c r="W10" s="85">
        <f t="shared" si="0"/>
        <v>2250</v>
      </c>
      <c r="X10" s="86">
        <f t="shared" si="0"/>
        <v>2735</v>
      </c>
      <c r="Y10" s="87">
        <f t="shared" si="0"/>
        <v>4985</v>
      </c>
      <c r="Z10" s="85">
        <f t="shared" si="0"/>
        <v>2387</v>
      </c>
      <c r="AA10" s="86">
        <f t="shared" si="0"/>
        <v>2836</v>
      </c>
      <c r="AB10" s="87">
        <f t="shared" si="0"/>
        <v>5223</v>
      </c>
      <c r="AC10" s="85">
        <f t="shared" si="0"/>
        <v>2551</v>
      </c>
      <c r="AD10" s="86">
        <f t="shared" si="0"/>
        <v>3160</v>
      </c>
      <c r="AE10" s="87">
        <f t="shared" si="0"/>
        <v>5711</v>
      </c>
      <c r="AF10" s="85">
        <f t="shared" si="0"/>
        <v>2697</v>
      </c>
      <c r="AG10" s="86">
        <f t="shared" si="0"/>
        <v>3312</v>
      </c>
      <c r="AH10" s="87">
        <f t="shared" si="0"/>
        <v>6009</v>
      </c>
      <c r="AI10" s="85">
        <f t="shared" si="0"/>
        <v>2724</v>
      </c>
      <c r="AJ10" s="86">
        <f t="shared" si="0"/>
        <v>3329</v>
      </c>
      <c r="AK10" s="87">
        <f t="shared" si="0"/>
        <v>6053</v>
      </c>
      <c r="AL10" s="85">
        <f t="shared" si="0"/>
        <v>2449</v>
      </c>
      <c r="AM10" s="86">
        <f t="shared" si="0"/>
        <v>2950</v>
      </c>
      <c r="AN10" s="87">
        <f>AL10+AM10</f>
        <v>5399</v>
      </c>
      <c r="AO10" s="85">
        <f>SUM(AO8:AO9)</f>
        <v>2413</v>
      </c>
      <c r="AP10" s="86">
        <f>SUM(AP8:AP9)</f>
        <v>2947</v>
      </c>
      <c r="AQ10" s="87">
        <f>AO10+AP10</f>
        <v>5360</v>
      </c>
      <c r="AR10" s="85">
        <f>SUM(AR8:AR9)</f>
        <v>2337</v>
      </c>
      <c r="AS10" s="86">
        <f>SUM(AS8:AS9)</f>
        <v>2834</v>
      </c>
      <c r="AT10" s="87">
        <f>AR10+AS10</f>
        <v>5171</v>
      </c>
      <c r="AU10" s="85">
        <f>SUM(AU8:AU9)</f>
        <v>2222</v>
      </c>
      <c r="AV10" s="86">
        <f>SUM(AV8:AV9)</f>
        <v>2593</v>
      </c>
      <c r="AW10" s="87">
        <f>AU10+AV10</f>
        <v>4815</v>
      </c>
      <c r="AX10" s="85">
        <f>SUM(AX8:AX9)</f>
        <v>2133</v>
      </c>
      <c r="AY10" s="86">
        <f>SUM(AY8:AY9)</f>
        <v>2491</v>
      </c>
      <c r="AZ10" s="87">
        <f>AX10+AY10</f>
        <v>4624</v>
      </c>
      <c r="BA10" s="85">
        <f>SUM(BA8:BA9)</f>
        <v>2080</v>
      </c>
      <c r="BB10" s="86">
        <f>SUM(BB8:BB9)</f>
        <v>2429</v>
      </c>
      <c r="BC10" s="87">
        <f>BA10+BB10</f>
        <v>4509</v>
      </c>
      <c r="BD10" s="85">
        <f>SUM(BD8:BD9)</f>
        <v>2081</v>
      </c>
      <c r="BE10" s="86">
        <f>SUM(BE8:BE9)</f>
        <v>2461</v>
      </c>
      <c r="BF10" s="87">
        <f>BD10+BE10</f>
        <v>4542</v>
      </c>
      <c r="BG10" s="85">
        <f>SUM(BG8:BG9)</f>
        <v>2154</v>
      </c>
      <c r="BH10" s="86">
        <f>SUM(BH8:BH9)</f>
        <v>2546</v>
      </c>
      <c r="BI10" s="87">
        <f>BG10+BH10</f>
        <v>4700</v>
      </c>
      <c r="BJ10" s="85">
        <f>SUM(BJ8:BJ9)</f>
        <v>2221</v>
      </c>
      <c r="BK10" s="86">
        <f>SUM(BK8:BK9)</f>
        <v>2643</v>
      </c>
      <c r="BL10" s="87">
        <f>BJ10+BK10</f>
        <v>4864</v>
      </c>
      <c r="BM10" s="85">
        <f>SUM(BM8:BM9)</f>
        <v>2367</v>
      </c>
      <c r="BN10" s="86">
        <f>SUM(BN8:BN9)</f>
        <v>2855</v>
      </c>
      <c r="BO10" s="87">
        <f>BM10+BN10</f>
        <v>5222</v>
      </c>
      <c r="BP10" s="85">
        <f>SUM(BP8:BP9)</f>
        <v>2509</v>
      </c>
      <c r="BQ10" s="86">
        <f>SUM(BQ8:BQ9)</f>
        <v>3072</v>
      </c>
      <c r="BR10" s="87">
        <f>BP10+BQ10</f>
        <v>5581</v>
      </c>
      <c r="BS10" s="85">
        <f>SUM(BS8:BS9)</f>
        <v>2596</v>
      </c>
      <c r="BT10" s="86">
        <f>SUM(BT8:BT9)</f>
        <v>3136</v>
      </c>
      <c r="BU10" s="87">
        <f>BS10+BT10</f>
        <v>5732</v>
      </c>
      <c r="BV10" s="3"/>
      <c r="BW10" s="3"/>
      <c r="BX10" s="3"/>
      <c r="BY10" s="3"/>
      <c r="BZ10" s="3"/>
      <c r="CA10" s="3"/>
    </row>
    <row r="11" spans="1:7" s="6" customFormat="1" ht="12.75">
      <c r="A11" s="15" t="s">
        <v>43</v>
      </c>
      <c r="B11" s="15" t="s">
        <v>40</v>
      </c>
      <c r="C11" s="5"/>
      <c r="D11" s="5"/>
      <c r="E11" s="5"/>
      <c r="F11" s="5"/>
      <c r="G11" s="5"/>
    </row>
    <row r="12" spans="1:7" s="6" customFormat="1" ht="12.75">
      <c r="A12" s="15"/>
      <c r="B12" s="15"/>
      <c r="C12" s="5"/>
      <c r="D12" s="5"/>
      <c r="E12" s="5"/>
      <c r="F12" s="5"/>
      <c r="G12" s="5"/>
    </row>
    <row r="13" spans="1:7" s="6" customFormat="1" ht="13.5" thickBot="1">
      <c r="A13" s="15"/>
      <c r="B13" s="15"/>
      <c r="C13" s="5"/>
      <c r="D13" s="5"/>
      <c r="E13" s="5"/>
      <c r="F13" s="5"/>
      <c r="G13" s="5"/>
    </row>
    <row r="14" spans="1:37" s="6" customFormat="1" ht="15">
      <c r="A14" s="202" t="s">
        <v>27</v>
      </c>
      <c r="B14" s="253" t="s">
        <v>109</v>
      </c>
      <c r="C14" s="254"/>
      <c r="D14" s="255"/>
      <c r="E14" s="253" t="s">
        <v>110</v>
      </c>
      <c r="F14" s="254"/>
      <c r="G14" s="255"/>
      <c r="H14" s="253" t="s">
        <v>111</v>
      </c>
      <c r="I14" s="254"/>
      <c r="J14" s="255"/>
      <c r="K14" s="253" t="s">
        <v>112</v>
      </c>
      <c r="L14" s="254"/>
      <c r="M14" s="255"/>
      <c r="N14" s="253" t="s">
        <v>113</v>
      </c>
      <c r="O14" s="254"/>
      <c r="P14" s="255"/>
      <c r="Q14" s="253" t="s">
        <v>114</v>
      </c>
      <c r="R14" s="254"/>
      <c r="S14" s="255"/>
      <c r="T14" s="253" t="s">
        <v>115</v>
      </c>
      <c r="U14" s="254"/>
      <c r="V14" s="255"/>
      <c r="W14" s="253" t="s">
        <v>116</v>
      </c>
      <c r="X14" s="254"/>
      <c r="Y14" s="255"/>
      <c r="Z14" s="253" t="s">
        <v>117</v>
      </c>
      <c r="AA14" s="254"/>
      <c r="AB14" s="255"/>
      <c r="AC14" s="253" t="s">
        <v>118</v>
      </c>
      <c r="AD14" s="254"/>
      <c r="AE14" s="255"/>
      <c r="AF14" s="253" t="s">
        <v>119</v>
      </c>
      <c r="AG14" s="254"/>
      <c r="AH14" s="255"/>
      <c r="AI14" s="253" t="s">
        <v>120</v>
      </c>
      <c r="AJ14" s="254"/>
      <c r="AK14" s="255"/>
    </row>
    <row r="15" spans="1:37" s="6" customFormat="1" ht="15">
      <c r="A15" s="1"/>
      <c r="B15" s="256" t="s">
        <v>5</v>
      </c>
      <c r="C15" s="258" t="s">
        <v>6</v>
      </c>
      <c r="D15" s="260" t="s">
        <v>26</v>
      </c>
      <c r="E15" s="256" t="s">
        <v>5</v>
      </c>
      <c r="F15" s="258" t="s">
        <v>6</v>
      </c>
      <c r="G15" s="260" t="s">
        <v>26</v>
      </c>
      <c r="H15" s="256" t="s">
        <v>5</v>
      </c>
      <c r="I15" s="258" t="s">
        <v>6</v>
      </c>
      <c r="J15" s="260" t="s">
        <v>26</v>
      </c>
      <c r="K15" s="256" t="s">
        <v>5</v>
      </c>
      <c r="L15" s="258" t="s">
        <v>6</v>
      </c>
      <c r="M15" s="260" t="s">
        <v>26</v>
      </c>
      <c r="N15" s="256" t="s">
        <v>5</v>
      </c>
      <c r="O15" s="258" t="s">
        <v>6</v>
      </c>
      <c r="P15" s="260" t="s">
        <v>26</v>
      </c>
      <c r="Q15" s="256" t="s">
        <v>5</v>
      </c>
      <c r="R15" s="258" t="s">
        <v>6</v>
      </c>
      <c r="S15" s="260" t="s">
        <v>26</v>
      </c>
      <c r="T15" s="256" t="s">
        <v>5</v>
      </c>
      <c r="U15" s="258" t="s">
        <v>6</v>
      </c>
      <c r="V15" s="260" t="s">
        <v>26</v>
      </c>
      <c r="W15" s="256" t="s">
        <v>5</v>
      </c>
      <c r="X15" s="258" t="s">
        <v>6</v>
      </c>
      <c r="Y15" s="260" t="s">
        <v>26</v>
      </c>
      <c r="Z15" s="256" t="s">
        <v>5</v>
      </c>
      <c r="AA15" s="258" t="s">
        <v>6</v>
      </c>
      <c r="AB15" s="260" t="s">
        <v>26</v>
      </c>
      <c r="AC15" s="256" t="s">
        <v>5</v>
      </c>
      <c r="AD15" s="258" t="s">
        <v>6</v>
      </c>
      <c r="AE15" s="260" t="s">
        <v>26</v>
      </c>
      <c r="AF15" s="256" t="s">
        <v>5</v>
      </c>
      <c r="AG15" s="258" t="s">
        <v>6</v>
      </c>
      <c r="AH15" s="260" t="s">
        <v>26</v>
      </c>
      <c r="AI15" s="256" t="s">
        <v>5</v>
      </c>
      <c r="AJ15" s="258" t="s">
        <v>6</v>
      </c>
      <c r="AK15" s="260" t="s">
        <v>26</v>
      </c>
    </row>
    <row r="16" spans="1:37" s="6" customFormat="1" ht="15" thickBot="1">
      <c r="A16" s="1"/>
      <c r="B16" s="257"/>
      <c r="C16" s="259"/>
      <c r="D16" s="261"/>
      <c r="E16" s="257"/>
      <c r="F16" s="259"/>
      <c r="G16" s="261"/>
      <c r="H16" s="257"/>
      <c r="I16" s="259"/>
      <c r="J16" s="261"/>
      <c r="K16" s="257"/>
      <c r="L16" s="259"/>
      <c r="M16" s="261"/>
      <c r="N16" s="257"/>
      <c r="O16" s="259"/>
      <c r="P16" s="261"/>
      <c r="Q16" s="257"/>
      <c r="R16" s="259"/>
      <c r="S16" s="261"/>
      <c r="T16" s="257"/>
      <c r="U16" s="259"/>
      <c r="V16" s="261"/>
      <c r="W16" s="257"/>
      <c r="X16" s="259"/>
      <c r="Y16" s="261"/>
      <c r="Z16" s="257"/>
      <c r="AA16" s="259"/>
      <c r="AB16" s="261"/>
      <c r="AC16" s="257"/>
      <c r="AD16" s="259"/>
      <c r="AE16" s="261"/>
      <c r="AF16" s="257"/>
      <c r="AG16" s="259"/>
      <c r="AH16" s="261"/>
      <c r="AI16" s="257"/>
      <c r="AJ16" s="259"/>
      <c r="AK16" s="261"/>
    </row>
    <row r="17" spans="1:37" s="6" customFormat="1" ht="15">
      <c r="A17" s="20" t="s">
        <v>0</v>
      </c>
      <c r="B17" s="82">
        <v>2530878</v>
      </c>
      <c r="C17" s="83">
        <v>2570661</v>
      </c>
      <c r="D17" s="84">
        <f>+C17+B17</f>
        <v>5101539</v>
      </c>
      <c r="E17" s="82">
        <v>2527259</v>
      </c>
      <c r="F17" s="83">
        <v>2559882</v>
      </c>
      <c r="G17" s="84">
        <f>+F17+E17</f>
        <v>5087141</v>
      </c>
      <c r="H17" s="82">
        <v>2511974</v>
      </c>
      <c r="I17" s="83">
        <v>2541453</v>
      </c>
      <c r="J17" s="84">
        <f>+I17+H17</f>
        <v>5053427</v>
      </c>
      <c r="K17" s="82">
        <v>2500768</v>
      </c>
      <c r="L17" s="83">
        <v>2533608</v>
      </c>
      <c r="M17" s="84">
        <f>+L17+K17</f>
        <v>5034376</v>
      </c>
      <c r="N17" s="82">
        <v>2463422</v>
      </c>
      <c r="O17" s="83">
        <v>2505507</v>
      </c>
      <c r="P17" s="84">
        <f>N17+O17</f>
        <v>4968929</v>
      </c>
      <c r="Q17" s="82">
        <v>2427672</v>
      </c>
      <c r="R17" s="83">
        <v>2485388</v>
      </c>
      <c r="S17" s="84">
        <f>Q17+R17</f>
        <v>4913060</v>
      </c>
      <c r="T17" s="82">
        <v>2463591</v>
      </c>
      <c r="U17" s="83">
        <v>2565711</v>
      </c>
      <c r="V17" s="84">
        <f>T17+U17</f>
        <v>5029302</v>
      </c>
      <c r="W17" s="82">
        <v>2470569</v>
      </c>
      <c r="X17" s="83">
        <v>2582116</v>
      </c>
      <c r="Y17" s="84">
        <f>W17+X17</f>
        <v>5052685</v>
      </c>
      <c r="Z17" s="82">
        <v>2545616</v>
      </c>
      <c r="AA17" s="83">
        <v>2653456</v>
      </c>
      <c r="AB17" s="84">
        <f>Z17+AA17</f>
        <v>5199072</v>
      </c>
      <c r="AC17" s="82">
        <v>2600572</v>
      </c>
      <c r="AD17" s="83">
        <v>2687017</v>
      </c>
      <c r="AE17" s="84">
        <f>AC17+AD17</f>
        <v>5287589</v>
      </c>
      <c r="AF17" s="82">
        <v>2612266</v>
      </c>
      <c r="AG17" s="83">
        <v>2669031</v>
      </c>
      <c r="AH17" s="84">
        <f>AF17+AG17</f>
        <v>5281297</v>
      </c>
      <c r="AI17" s="82">
        <v>2626797</v>
      </c>
      <c r="AJ17" s="83">
        <v>2649916</v>
      </c>
      <c r="AK17" s="84">
        <f>AI17+AJ17</f>
        <v>5276713</v>
      </c>
    </row>
    <row r="18" spans="1:37" s="6" customFormat="1" ht="15">
      <c r="A18" s="23" t="s">
        <v>41</v>
      </c>
      <c r="B18" s="82">
        <v>119058</v>
      </c>
      <c r="C18" s="83">
        <v>134039</v>
      </c>
      <c r="D18" s="84">
        <f>+C18+B18</f>
        <v>253097</v>
      </c>
      <c r="E18" s="82">
        <v>117660</v>
      </c>
      <c r="F18" s="83">
        <v>132281</v>
      </c>
      <c r="G18" s="84">
        <f>+F18+E18</f>
        <v>249941</v>
      </c>
      <c r="H18" s="82">
        <v>115909</v>
      </c>
      <c r="I18" s="83">
        <v>129951</v>
      </c>
      <c r="J18" s="84">
        <f>+I18+H18</f>
        <v>245860</v>
      </c>
      <c r="K18" s="82">
        <v>114797</v>
      </c>
      <c r="L18" s="83">
        <v>128360</v>
      </c>
      <c r="M18" s="84">
        <f>+L18+K18</f>
        <v>243157</v>
      </c>
      <c r="N18" s="82">
        <v>112665</v>
      </c>
      <c r="O18" s="83">
        <v>126324</v>
      </c>
      <c r="P18" s="84">
        <f>N18+O18</f>
        <v>238989</v>
      </c>
      <c r="Q18" s="82">
        <v>110818</v>
      </c>
      <c r="R18" s="83">
        <v>125711</v>
      </c>
      <c r="S18" s="84">
        <f>Q18+R18</f>
        <v>236529</v>
      </c>
      <c r="T18" s="82">
        <v>112284</v>
      </c>
      <c r="U18" s="83">
        <v>129270</v>
      </c>
      <c r="V18" s="84">
        <f>T18+U18</f>
        <v>241554</v>
      </c>
      <c r="W18" s="82">
        <v>112510</v>
      </c>
      <c r="X18" s="83">
        <v>129607</v>
      </c>
      <c r="Y18" s="84">
        <f>W18+X18</f>
        <v>242117</v>
      </c>
      <c r="Z18" s="82">
        <v>116988</v>
      </c>
      <c r="AA18" s="83">
        <v>134312</v>
      </c>
      <c r="AB18" s="84">
        <f>Z18+AA18</f>
        <v>251300</v>
      </c>
      <c r="AC18" s="82">
        <v>120553</v>
      </c>
      <c r="AD18" s="83">
        <v>136852</v>
      </c>
      <c r="AE18" s="84">
        <f>AC18+AD18</f>
        <v>257405</v>
      </c>
      <c r="AF18" s="82">
        <v>122438</v>
      </c>
      <c r="AG18" s="83">
        <v>137660</v>
      </c>
      <c r="AH18" s="84">
        <f>AF18+AG18</f>
        <v>260098</v>
      </c>
      <c r="AI18" s="82">
        <v>123952</v>
      </c>
      <c r="AJ18" s="83">
        <v>138416</v>
      </c>
      <c r="AK18" s="84">
        <f>AI18+AJ18</f>
        <v>262368</v>
      </c>
    </row>
    <row r="19" spans="1:37" s="6" customFormat="1" ht="15">
      <c r="A19" s="21" t="s">
        <v>1</v>
      </c>
      <c r="B19" s="82">
        <v>14216</v>
      </c>
      <c r="C19" s="83">
        <v>16176</v>
      </c>
      <c r="D19" s="84">
        <f>+C19+B19</f>
        <v>30392</v>
      </c>
      <c r="E19" s="82">
        <v>14035</v>
      </c>
      <c r="F19" s="83">
        <v>16158</v>
      </c>
      <c r="G19" s="84">
        <f>+F19+E19</f>
        <v>30193</v>
      </c>
      <c r="H19" s="82">
        <v>13940</v>
      </c>
      <c r="I19" s="83">
        <v>15889</v>
      </c>
      <c r="J19" s="84">
        <f>+I19+H19</f>
        <v>29829</v>
      </c>
      <c r="K19" s="82">
        <v>13702</v>
      </c>
      <c r="L19" s="83">
        <v>15573</v>
      </c>
      <c r="M19" s="84">
        <f>+L19+K19</f>
        <v>29275</v>
      </c>
      <c r="N19" s="82">
        <v>13407</v>
      </c>
      <c r="O19" s="83">
        <v>15228</v>
      </c>
      <c r="P19" s="84">
        <f>N19+O19</f>
        <v>28635</v>
      </c>
      <c r="Q19" s="82">
        <v>13185</v>
      </c>
      <c r="R19" s="83">
        <v>15061</v>
      </c>
      <c r="S19" s="84">
        <f>Q19+R19</f>
        <v>28246</v>
      </c>
      <c r="T19" s="82">
        <v>13530</v>
      </c>
      <c r="U19" s="83">
        <v>15528</v>
      </c>
      <c r="V19" s="84">
        <f>T19+U19</f>
        <v>29058</v>
      </c>
      <c r="W19" s="82">
        <v>13501</v>
      </c>
      <c r="X19" s="83">
        <v>15434</v>
      </c>
      <c r="Y19" s="84">
        <f>W19+X19</f>
        <v>28935</v>
      </c>
      <c r="Z19" s="82">
        <v>13870</v>
      </c>
      <c r="AA19" s="83">
        <v>15862</v>
      </c>
      <c r="AB19" s="84">
        <f>Z19+AA19</f>
        <v>29732</v>
      </c>
      <c r="AC19" s="82">
        <v>14371</v>
      </c>
      <c r="AD19" s="83">
        <v>16198</v>
      </c>
      <c r="AE19" s="84">
        <f>AC19+AD19</f>
        <v>30569</v>
      </c>
      <c r="AF19" s="82">
        <v>14707</v>
      </c>
      <c r="AG19" s="83">
        <v>16427</v>
      </c>
      <c r="AH19" s="84">
        <f>AF19+AG19</f>
        <v>31134</v>
      </c>
      <c r="AI19" s="82">
        <v>14943</v>
      </c>
      <c r="AJ19" s="83">
        <v>16514</v>
      </c>
      <c r="AK19" s="84">
        <f>AI19+AJ19</f>
        <v>31457</v>
      </c>
    </row>
    <row r="20" spans="1:37" s="6" customFormat="1" ht="15">
      <c r="A20" s="21" t="s">
        <v>2</v>
      </c>
      <c r="B20" s="82">
        <v>1736</v>
      </c>
      <c r="C20" s="83">
        <v>2157</v>
      </c>
      <c r="D20" s="84">
        <f>+C20+B20</f>
        <v>3893</v>
      </c>
      <c r="E20" s="82">
        <v>1734</v>
      </c>
      <c r="F20" s="83">
        <v>2174</v>
      </c>
      <c r="G20" s="84">
        <f>+F20+E20</f>
        <v>3908</v>
      </c>
      <c r="H20" s="82">
        <v>1709</v>
      </c>
      <c r="I20" s="83">
        <v>2085</v>
      </c>
      <c r="J20" s="84">
        <f>+I20+H20</f>
        <v>3794</v>
      </c>
      <c r="K20" s="82">
        <v>1598</v>
      </c>
      <c r="L20" s="83">
        <v>1934</v>
      </c>
      <c r="M20" s="84">
        <f>+L20+K20</f>
        <v>3532</v>
      </c>
      <c r="N20" s="82">
        <v>1464</v>
      </c>
      <c r="O20" s="83">
        <v>1811</v>
      </c>
      <c r="P20" s="84">
        <f>N20+O20</f>
        <v>3275</v>
      </c>
      <c r="Q20" s="82">
        <v>1398</v>
      </c>
      <c r="R20" s="83">
        <v>1732</v>
      </c>
      <c r="S20" s="84">
        <f>Q20+R20</f>
        <v>3130</v>
      </c>
      <c r="T20" s="82">
        <v>1423</v>
      </c>
      <c r="U20" s="83">
        <v>1755</v>
      </c>
      <c r="V20" s="84">
        <f>T20+U20</f>
        <v>3178</v>
      </c>
      <c r="W20" s="82">
        <v>1405</v>
      </c>
      <c r="X20" s="83">
        <v>1696</v>
      </c>
      <c r="Y20" s="84">
        <f>W20+X20</f>
        <v>3101</v>
      </c>
      <c r="Z20" s="82">
        <v>1514</v>
      </c>
      <c r="AA20" s="83">
        <v>1763</v>
      </c>
      <c r="AB20" s="84">
        <f>Z20+AA20</f>
        <v>3277</v>
      </c>
      <c r="AC20" s="82">
        <v>1640</v>
      </c>
      <c r="AD20" s="83">
        <v>1900</v>
      </c>
      <c r="AE20" s="84">
        <f>AC20+AD20</f>
        <v>3540</v>
      </c>
      <c r="AF20" s="82">
        <v>1770</v>
      </c>
      <c r="AG20" s="83">
        <v>2092</v>
      </c>
      <c r="AH20" s="84">
        <f>AF20+AG20</f>
        <v>3862</v>
      </c>
      <c r="AI20" s="82">
        <v>1855</v>
      </c>
      <c r="AJ20" s="83">
        <v>2154</v>
      </c>
      <c r="AK20" s="84">
        <f>AI20+AJ20</f>
        <v>4009</v>
      </c>
    </row>
    <row r="21" spans="1:37" s="6" customFormat="1" ht="15">
      <c r="A21" s="21" t="s">
        <v>3</v>
      </c>
      <c r="B21" s="82">
        <v>1056</v>
      </c>
      <c r="C21" s="83">
        <v>1271</v>
      </c>
      <c r="D21" s="84">
        <f>+C21+B21</f>
        <v>2327</v>
      </c>
      <c r="E21" s="82">
        <v>1034</v>
      </c>
      <c r="F21" s="83">
        <v>1277</v>
      </c>
      <c r="G21" s="84">
        <f>+F21+E21</f>
        <v>2311</v>
      </c>
      <c r="H21" s="82">
        <v>1030</v>
      </c>
      <c r="I21" s="83">
        <v>1263</v>
      </c>
      <c r="J21" s="84">
        <f>+I21+H21</f>
        <v>2293</v>
      </c>
      <c r="K21" s="82">
        <v>1004</v>
      </c>
      <c r="L21" s="83">
        <v>1214</v>
      </c>
      <c r="M21" s="84">
        <f>+L21+K21</f>
        <v>2218</v>
      </c>
      <c r="N21" s="82">
        <v>995</v>
      </c>
      <c r="O21" s="83">
        <v>1191</v>
      </c>
      <c r="P21" s="84">
        <f>N21+O21</f>
        <v>2186</v>
      </c>
      <c r="Q21" s="82">
        <v>977</v>
      </c>
      <c r="R21" s="83">
        <v>1182</v>
      </c>
      <c r="S21" s="84">
        <f>Q21+R21</f>
        <v>2159</v>
      </c>
      <c r="T21" s="82">
        <v>998</v>
      </c>
      <c r="U21" s="83">
        <v>1212</v>
      </c>
      <c r="V21" s="84">
        <f>T21+U21</f>
        <v>2210</v>
      </c>
      <c r="W21" s="82">
        <v>1006</v>
      </c>
      <c r="X21" s="83">
        <v>1194</v>
      </c>
      <c r="Y21" s="84">
        <f>W21+X21</f>
        <v>2200</v>
      </c>
      <c r="Z21" s="82">
        <v>1061</v>
      </c>
      <c r="AA21" s="83">
        <v>1217</v>
      </c>
      <c r="AB21" s="84">
        <f>Z21+AA21</f>
        <v>2278</v>
      </c>
      <c r="AC21" s="82">
        <v>1096</v>
      </c>
      <c r="AD21" s="83">
        <v>1265</v>
      </c>
      <c r="AE21" s="84">
        <f>AC21+AD21</f>
        <v>2361</v>
      </c>
      <c r="AF21" s="82">
        <v>1129</v>
      </c>
      <c r="AG21" s="83">
        <v>1281</v>
      </c>
      <c r="AH21" s="84">
        <f>AF21+AG21</f>
        <v>2410</v>
      </c>
      <c r="AI21" s="82">
        <v>1158</v>
      </c>
      <c r="AJ21" s="83">
        <v>1293</v>
      </c>
      <c r="AK21" s="84">
        <f>AI21+AJ21</f>
        <v>2451</v>
      </c>
    </row>
    <row r="22" spans="1:37" s="6" customFormat="1" ht="15" thickBot="1">
      <c r="A22" s="33" t="s">
        <v>13</v>
      </c>
      <c r="B22" s="85">
        <f>SUM(B20:B21)</f>
        <v>2792</v>
      </c>
      <c r="C22" s="86">
        <f>SUM(C20:C21)</f>
        <v>3428</v>
      </c>
      <c r="D22" s="87">
        <f>B22+C22</f>
        <v>6220</v>
      </c>
      <c r="E22" s="85">
        <f>SUM(E20:E21)</f>
        <v>2768</v>
      </c>
      <c r="F22" s="86">
        <f>SUM(F20:F21)</f>
        <v>3451</v>
      </c>
      <c r="G22" s="87">
        <f>E22+F22</f>
        <v>6219</v>
      </c>
      <c r="H22" s="85">
        <f>SUM(H20:H21)</f>
        <v>2739</v>
      </c>
      <c r="I22" s="86">
        <f>SUM(I20:I21)</f>
        <v>3348</v>
      </c>
      <c r="J22" s="87">
        <f>H22+I22</f>
        <v>6087</v>
      </c>
      <c r="K22" s="85">
        <f>SUM(K20:K21)</f>
        <v>2602</v>
      </c>
      <c r="L22" s="86">
        <f>SUM(L20:L21)</f>
        <v>3148</v>
      </c>
      <c r="M22" s="87">
        <f>K22+L22</f>
        <v>5750</v>
      </c>
      <c r="N22" s="85">
        <f aca="true" t="shared" si="1" ref="N22:S22">SUM(N20:N21)</f>
        <v>2459</v>
      </c>
      <c r="O22" s="86">
        <f t="shared" si="1"/>
        <v>3002</v>
      </c>
      <c r="P22" s="87">
        <f t="shared" si="1"/>
        <v>5461</v>
      </c>
      <c r="Q22" s="85">
        <f t="shared" si="1"/>
        <v>2375</v>
      </c>
      <c r="R22" s="86">
        <f t="shared" si="1"/>
        <v>2914</v>
      </c>
      <c r="S22" s="87">
        <f t="shared" si="1"/>
        <v>5289</v>
      </c>
      <c r="T22" s="85">
        <f aca="true" t="shared" si="2" ref="T22:Y22">SUM(T20:T21)</f>
        <v>2421</v>
      </c>
      <c r="U22" s="86">
        <f t="shared" si="2"/>
        <v>2967</v>
      </c>
      <c r="V22" s="87">
        <f t="shared" si="2"/>
        <v>5388</v>
      </c>
      <c r="W22" s="85">
        <f t="shared" si="2"/>
        <v>2411</v>
      </c>
      <c r="X22" s="86">
        <f t="shared" si="2"/>
        <v>2890</v>
      </c>
      <c r="Y22" s="87">
        <f t="shared" si="2"/>
        <v>5301</v>
      </c>
      <c r="Z22" s="85">
        <f aca="true" t="shared" si="3" ref="Z22:AE22">SUM(Z20:Z21)</f>
        <v>2575</v>
      </c>
      <c r="AA22" s="86">
        <f t="shared" si="3"/>
        <v>2980</v>
      </c>
      <c r="AB22" s="87">
        <f t="shared" si="3"/>
        <v>5555</v>
      </c>
      <c r="AC22" s="85">
        <f t="shared" si="3"/>
        <v>2736</v>
      </c>
      <c r="AD22" s="86">
        <f t="shared" si="3"/>
        <v>3165</v>
      </c>
      <c r="AE22" s="87">
        <f t="shared" si="3"/>
        <v>5901</v>
      </c>
      <c r="AF22" s="85">
        <f aca="true" t="shared" si="4" ref="AF22:AK22">SUM(AF20:AF21)</f>
        <v>2899</v>
      </c>
      <c r="AG22" s="86">
        <f t="shared" si="4"/>
        <v>3373</v>
      </c>
      <c r="AH22" s="87">
        <f t="shared" si="4"/>
        <v>6272</v>
      </c>
      <c r="AI22" s="85">
        <f t="shared" si="4"/>
        <v>3013</v>
      </c>
      <c r="AJ22" s="86">
        <f t="shared" si="4"/>
        <v>3447</v>
      </c>
      <c r="AK22" s="87">
        <f t="shared" si="4"/>
        <v>6460</v>
      </c>
    </row>
    <row r="23" spans="1:7" s="6" customFormat="1" ht="12.75">
      <c r="A23" s="15" t="s">
        <v>43</v>
      </c>
      <c r="B23" s="15"/>
      <c r="C23" s="5"/>
      <c r="D23" s="5"/>
      <c r="E23" s="5"/>
      <c r="F23" s="5"/>
      <c r="G23" s="5"/>
    </row>
    <row r="24" ht="13.5" thickBot="1">
      <c r="B24" s="15"/>
    </row>
    <row r="25" spans="1:37" s="6" customFormat="1" ht="15">
      <c r="A25" s="4" t="s">
        <v>27</v>
      </c>
      <c r="B25" s="265" t="s">
        <v>137</v>
      </c>
      <c r="C25" s="266"/>
      <c r="D25" s="267"/>
      <c r="E25" s="265" t="s">
        <v>138</v>
      </c>
      <c r="F25" s="266"/>
      <c r="G25" s="267"/>
      <c r="H25" s="265" t="s">
        <v>139</v>
      </c>
      <c r="I25" s="266"/>
      <c r="J25" s="267"/>
      <c r="K25" s="268" t="s">
        <v>140</v>
      </c>
      <c r="L25" s="269"/>
      <c r="M25" s="270"/>
      <c r="N25" s="265" t="s">
        <v>141</v>
      </c>
      <c r="O25" s="266"/>
      <c r="P25" s="267"/>
      <c r="Q25" s="265" t="s">
        <v>142</v>
      </c>
      <c r="R25" s="266"/>
      <c r="S25" s="267"/>
      <c r="T25" s="265" t="s">
        <v>143</v>
      </c>
      <c r="U25" s="266"/>
      <c r="V25" s="267"/>
      <c r="W25" s="265" t="s">
        <v>144</v>
      </c>
      <c r="X25" s="266"/>
      <c r="Y25" s="267"/>
      <c r="Z25" s="265" t="s">
        <v>145</v>
      </c>
      <c r="AA25" s="266"/>
      <c r="AB25" s="267"/>
      <c r="AC25" s="265" t="s">
        <v>146</v>
      </c>
      <c r="AD25" s="266"/>
      <c r="AE25" s="267"/>
      <c r="AF25" s="265" t="s">
        <v>147</v>
      </c>
      <c r="AG25" s="266"/>
      <c r="AH25" s="267"/>
      <c r="AI25" s="265" t="s">
        <v>148</v>
      </c>
      <c r="AJ25" s="266"/>
      <c r="AK25" s="267"/>
    </row>
    <row r="26" spans="1:37" s="6" customFormat="1" ht="15">
      <c r="A26" s="1"/>
      <c r="B26" s="256" t="s">
        <v>5</v>
      </c>
      <c r="C26" s="258" t="s">
        <v>6</v>
      </c>
      <c r="D26" s="260" t="s">
        <v>26</v>
      </c>
      <c r="E26" s="256" t="s">
        <v>5</v>
      </c>
      <c r="F26" s="258" t="s">
        <v>6</v>
      </c>
      <c r="G26" s="260" t="s">
        <v>26</v>
      </c>
      <c r="H26" s="256" t="s">
        <v>5</v>
      </c>
      <c r="I26" s="258" t="s">
        <v>6</v>
      </c>
      <c r="J26" s="260" t="s">
        <v>26</v>
      </c>
      <c r="K26" s="256" t="s">
        <v>5</v>
      </c>
      <c r="L26" s="258" t="s">
        <v>6</v>
      </c>
      <c r="M26" s="260" t="s">
        <v>26</v>
      </c>
      <c r="N26" s="256" t="s">
        <v>5</v>
      </c>
      <c r="O26" s="258" t="s">
        <v>6</v>
      </c>
      <c r="P26" s="260" t="s">
        <v>26</v>
      </c>
      <c r="Q26" s="256" t="s">
        <v>5</v>
      </c>
      <c r="R26" s="258" t="s">
        <v>6</v>
      </c>
      <c r="S26" s="260" t="s">
        <v>26</v>
      </c>
      <c r="T26" s="256" t="s">
        <v>5</v>
      </c>
      <c r="U26" s="258" t="s">
        <v>6</v>
      </c>
      <c r="V26" s="260" t="s">
        <v>26</v>
      </c>
      <c r="W26" s="256" t="s">
        <v>5</v>
      </c>
      <c r="X26" s="258" t="s">
        <v>6</v>
      </c>
      <c r="Y26" s="260" t="s">
        <v>26</v>
      </c>
      <c r="Z26" s="256" t="s">
        <v>5</v>
      </c>
      <c r="AA26" s="258" t="s">
        <v>6</v>
      </c>
      <c r="AB26" s="260" t="s">
        <v>26</v>
      </c>
      <c r="AC26" s="256" t="s">
        <v>5</v>
      </c>
      <c r="AD26" s="258" t="s">
        <v>6</v>
      </c>
      <c r="AE26" s="260" t="s">
        <v>26</v>
      </c>
      <c r="AF26" s="256" t="s">
        <v>5</v>
      </c>
      <c r="AG26" s="258" t="s">
        <v>6</v>
      </c>
      <c r="AH26" s="260" t="s">
        <v>26</v>
      </c>
      <c r="AI26" s="256" t="s">
        <v>5</v>
      </c>
      <c r="AJ26" s="258" t="s">
        <v>6</v>
      </c>
      <c r="AK26" s="260" t="s">
        <v>26</v>
      </c>
    </row>
    <row r="27" spans="1:37" s="6" customFormat="1" ht="15" thickBot="1">
      <c r="A27" s="1"/>
      <c r="B27" s="257"/>
      <c r="C27" s="259"/>
      <c r="D27" s="261"/>
      <c r="E27" s="257"/>
      <c r="F27" s="259"/>
      <c r="G27" s="261"/>
      <c r="H27" s="257"/>
      <c r="I27" s="259"/>
      <c r="J27" s="261"/>
      <c r="K27" s="257"/>
      <c r="L27" s="259"/>
      <c r="M27" s="261"/>
      <c r="N27" s="257"/>
      <c r="O27" s="259"/>
      <c r="P27" s="261"/>
      <c r="Q27" s="257"/>
      <c r="R27" s="259"/>
      <c r="S27" s="261"/>
      <c r="T27" s="257"/>
      <c r="U27" s="259"/>
      <c r="V27" s="261"/>
      <c r="W27" s="257"/>
      <c r="X27" s="259"/>
      <c r="Y27" s="261"/>
      <c r="Z27" s="257"/>
      <c r="AA27" s="259"/>
      <c r="AB27" s="261"/>
      <c r="AC27" s="257"/>
      <c r="AD27" s="259"/>
      <c r="AE27" s="261"/>
      <c r="AF27" s="257"/>
      <c r="AG27" s="259"/>
      <c r="AH27" s="261"/>
      <c r="AI27" s="257"/>
      <c r="AJ27" s="259"/>
      <c r="AK27" s="261"/>
    </row>
    <row r="28" spans="1:37" s="6" customFormat="1" ht="15">
      <c r="A28" s="20" t="s">
        <v>0</v>
      </c>
      <c r="B28" s="82">
        <v>2677374</v>
      </c>
      <c r="C28" s="83">
        <v>2677404</v>
      </c>
      <c r="D28" s="84">
        <f>+C28+B28</f>
        <v>5354778</v>
      </c>
      <c r="E28" s="82">
        <v>2660041</v>
      </c>
      <c r="F28" s="83">
        <v>2654932</v>
      </c>
      <c r="G28" s="84">
        <f>+F28+E28</f>
        <v>5314973</v>
      </c>
      <c r="H28" s="82">
        <v>2640069</v>
      </c>
      <c r="I28" s="83">
        <v>2635564</v>
      </c>
      <c r="J28" s="84">
        <f>+I28+H28</f>
        <v>5275633</v>
      </c>
      <c r="K28" s="82">
        <v>2624368</v>
      </c>
      <c r="L28" s="83">
        <v>2620892</v>
      </c>
      <c r="M28" s="84">
        <f>+L28+K28</f>
        <v>5245260</v>
      </c>
      <c r="N28" s="82"/>
      <c r="O28" s="83"/>
      <c r="P28" s="84">
        <f>+O28+N28</f>
        <v>0</v>
      </c>
      <c r="Q28" s="82"/>
      <c r="R28" s="83"/>
      <c r="S28" s="84">
        <f>+R28+Q28</f>
        <v>0</v>
      </c>
      <c r="T28" s="82"/>
      <c r="U28" s="83"/>
      <c r="V28" s="84">
        <f>+U28+T28</f>
        <v>0</v>
      </c>
      <c r="W28" s="82"/>
      <c r="X28" s="83"/>
      <c r="Y28" s="84">
        <f>+X28+W28</f>
        <v>0</v>
      </c>
      <c r="Z28" s="82"/>
      <c r="AA28" s="83"/>
      <c r="AB28" s="84">
        <f>+AA28+Z28</f>
        <v>0</v>
      </c>
      <c r="AC28" s="82"/>
      <c r="AD28" s="83"/>
      <c r="AE28" s="84">
        <f>+AD28+AC28</f>
        <v>0</v>
      </c>
      <c r="AF28" s="82"/>
      <c r="AG28" s="83"/>
      <c r="AH28" s="84">
        <f>+AG28+AF28</f>
        <v>0</v>
      </c>
      <c r="AI28" s="82"/>
      <c r="AJ28" s="83"/>
      <c r="AK28" s="84">
        <f>+AJ28+AI28</f>
        <v>0</v>
      </c>
    </row>
    <row r="29" spans="1:37" s="6" customFormat="1" ht="15">
      <c r="A29" s="23" t="s">
        <v>41</v>
      </c>
      <c r="B29" s="82">
        <v>126844</v>
      </c>
      <c r="C29" s="83">
        <v>140147</v>
      </c>
      <c r="D29" s="84">
        <f>+C29+B29</f>
        <v>266991</v>
      </c>
      <c r="E29" s="82">
        <v>125879</v>
      </c>
      <c r="F29" s="83">
        <v>138672</v>
      </c>
      <c r="G29" s="84">
        <f>+F29+E29</f>
        <v>264551</v>
      </c>
      <c r="H29" s="82">
        <v>124697</v>
      </c>
      <c r="I29" s="83">
        <v>136544</v>
      </c>
      <c r="J29" s="84">
        <f>+I29+H29</f>
        <v>261241</v>
      </c>
      <c r="K29" s="82">
        <v>123015</v>
      </c>
      <c r="L29" s="83">
        <v>134554</v>
      </c>
      <c r="M29" s="84">
        <f>+L29+K29</f>
        <v>257569</v>
      </c>
      <c r="N29" s="82"/>
      <c r="O29" s="83"/>
      <c r="P29" s="84">
        <f>+O29+N29</f>
        <v>0</v>
      </c>
      <c r="Q29" s="82"/>
      <c r="R29" s="83"/>
      <c r="S29" s="84">
        <f>+R29+Q29</f>
        <v>0</v>
      </c>
      <c r="T29" s="82"/>
      <c r="U29" s="83"/>
      <c r="V29" s="84">
        <f>+U29+T29</f>
        <v>0</v>
      </c>
      <c r="W29" s="82"/>
      <c r="X29" s="83"/>
      <c r="Y29" s="84">
        <f>+X29+W29</f>
        <v>0</v>
      </c>
      <c r="Z29" s="82"/>
      <c r="AA29" s="83"/>
      <c r="AB29" s="84">
        <f>+AA29+Z29</f>
        <v>0</v>
      </c>
      <c r="AC29" s="82"/>
      <c r="AD29" s="83"/>
      <c r="AE29" s="84">
        <f>+AD29+AC29</f>
        <v>0</v>
      </c>
      <c r="AF29" s="82"/>
      <c r="AG29" s="83"/>
      <c r="AH29" s="84">
        <f>+AG29+AF29</f>
        <v>0</v>
      </c>
      <c r="AI29" s="82"/>
      <c r="AJ29" s="83"/>
      <c r="AK29" s="84">
        <f>+AJ29+AI29</f>
        <v>0</v>
      </c>
    </row>
    <row r="30" spans="1:37" s="6" customFormat="1" ht="15">
      <c r="A30" s="21" t="s">
        <v>1</v>
      </c>
      <c r="B30" s="82">
        <v>15243</v>
      </c>
      <c r="C30" s="83">
        <v>16733</v>
      </c>
      <c r="D30" s="84">
        <f>+C30+B30</f>
        <v>31976</v>
      </c>
      <c r="E30" s="82">
        <v>15154</v>
      </c>
      <c r="F30" s="83">
        <v>16614</v>
      </c>
      <c r="G30" s="84">
        <f>+F30+E30</f>
        <v>31768</v>
      </c>
      <c r="H30" s="82">
        <v>15044</v>
      </c>
      <c r="I30" s="83">
        <v>16417</v>
      </c>
      <c r="J30" s="84">
        <f>+I30+H30</f>
        <v>31461</v>
      </c>
      <c r="K30" s="82">
        <v>14667</v>
      </c>
      <c r="L30" s="83">
        <v>15978</v>
      </c>
      <c r="M30" s="84">
        <f>+L30+K30</f>
        <v>30645</v>
      </c>
      <c r="N30" s="82"/>
      <c r="O30" s="83"/>
      <c r="P30" s="84">
        <f>+O30+N30</f>
        <v>0</v>
      </c>
      <c r="Q30" s="82"/>
      <c r="R30" s="83"/>
      <c r="S30" s="84">
        <f>+R30+Q30</f>
        <v>0</v>
      </c>
      <c r="T30" s="82"/>
      <c r="U30" s="83"/>
      <c r="V30" s="84">
        <f>+U30+T30</f>
        <v>0</v>
      </c>
      <c r="W30" s="82"/>
      <c r="X30" s="83"/>
      <c r="Y30" s="84">
        <f>+X30+W30</f>
        <v>0</v>
      </c>
      <c r="Z30" s="82"/>
      <c r="AA30" s="83"/>
      <c r="AB30" s="84">
        <f>+AA30+Z30</f>
        <v>0</v>
      </c>
      <c r="AC30" s="82"/>
      <c r="AD30" s="83"/>
      <c r="AE30" s="84">
        <f>+AD30+AC30</f>
        <v>0</v>
      </c>
      <c r="AF30" s="82"/>
      <c r="AG30" s="83"/>
      <c r="AH30" s="84">
        <f>+AG30+AF30</f>
        <v>0</v>
      </c>
      <c r="AI30" s="82"/>
      <c r="AJ30" s="83"/>
      <c r="AK30" s="84">
        <f>+AJ30+AI30</f>
        <v>0</v>
      </c>
    </row>
    <row r="31" spans="1:37" s="6" customFormat="1" ht="15">
      <c r="A31" s="21" t="s">
        <v>2</v>
      </c>
      <c r="B31" s="82">
        <v>1892</v>
      </c>
      <c r="C31" s="83">
        <v>2223</v>
      </c>
      <c r="D31" s="84">
        <f>+C31+B31</f>
        <v>4115</v>
      </c>
      <c r="E31" s="82">
        <v>1878</v>
      </c>
      <c r="F31" s="83">
        <v>2241</v>
      </c>
      <c r="G31" s="84">
        <f>+F31+E31</f>
        <v>4119</v>
      </c>
      <c r="H31" s="82">
        <v>1844</v>
      </c>
      <c r="I31" s="83">
        <v>2169</v>
      </c>
      <c r="J31" s="84">
        <f>+I31+H31</f>
        <v>4013</v>
      </c>
      <c r="K31" s="82">
        <v>1728</v>
      </c>
      <c r="L31" s="83">
        <v>1973</v>
      </c>
      <c r="M31" s="84">
        <f>+L31+K31</f>
        <v>3701</v>
      </c>
      <c r="N31" s="82"/>
      <c r="O31" s="83"/>
      <c r="P31" s="84">
        <f>+O31+N31</f>
        <v>0</v>
      </c>
      <c r="Q31" s="82"/>
      <c r="R31" s="83"/>
      <c r="S31" s="84">
        <f>+R31+Q31</f>
        <v>0</v>
      </c>
      <c r="T31" s="82"/>
      <c r="U31" s="83"/>
      <c r="V31" s="84">
        <f>+U31+T31</f>
        <v>0</v>
      </c>
      <c r="W31" s="82"/>
      <c r="X31" s="83"/>
      <c r="Y31" s="84">
        <f>+X31+W31</f>
        <v>0</v>
      </c>
      <c r="Z31" s="82"/>
      <c r="AA31" s="83"/>
      <c r="AB31" s="84">
        <f>+AA31+Z31</f>
        <v>0</v>
      </c>
      <c r="AC31" s="82"/>
      <c r="AD31" s="83"/>
      <c r="AE31" s="84">
        <f>+AD31+AC31</f>
        <v>0</v>
      </c>
      <c r="AF31" s="82"/>
      <c r="AG31" s="83"/>
      <c r="AH31" s="84">
        <f>+AG31+AF31</f>
        <v>0</v>
      </c>
      <c r="AI31" s="82"/>
      <c r="AJ31" s="83"/>
      <c r="AK31" s="84">
        <f>+AJ31+AI31</f>
        <v>0</v>
      </c>
    </row>
    <row r="32" spans="1:37" s="6" customFormat="1" ht="15">
      <c r="A32" s="21" t="s">
        <v>3</v>
      </c>
      <c r="B32" s="82">
        <v>1167</v>
      </c>
      <c r="C32" s="83">
        <v>1298</v>
      </c>
      <c r="D32" s="84">
        <f>+C32+B32</f>
        <v>2465</v>
      </c>
      <c r="E32" s="82">
        <v>1155</v>
      </c>
      <c r="F32" s="83">
        <v>1285</v>
      </c>
      <c r="G32" s="84">
        <f>+F32+E32</f>
        <v>2440</v>
      </c>
      <c r="H32" s="82">
        <v>1149</v>
      </c>
      <c r="I32" s="83">
        <v>1263</v>
      </c>
      <c r="J32" s="84">
        <f>+I32+H32</f>
        <v>2412</v>
      </c>
      <c r="K32" s="82">
        <v>1123</v>
      </c>
      <c r="L32" s="83">
        <v>1218</v>
      </c>
      <c r="M32" s="84">
        <f>+L32+K32</f>
        <v>2341</v>
      </c>
      <c r="N32" s="82"/>
      <c r="O32" s="83"/>
      <c r="P32" s="84">
        <f>+O32+N32</f>
        <v>0</v>
      </c>
      <c r="Q32" s="82"/>
      <c r="R32" s="83"/>
      <c r="S32" s="84">
        <f>+R32+Q32</f>
        <v>0</v>
      </c>
      <c r="T32" s="82"/>
      <c r="U32" s="83"/>
      <c r="V32" s="84">
        <f>+U32+T32</f>
        <v>0</v>
      </c>
      <c r="W32" s="82"/>
      <c r="X32" s="83"/>
      <c r="Y32" s="84">
        <f>+X32+W32</f>
        <v>0</v>
      </c>
      <c r="Z32" s="82"/>
      <c r="AA32" s="83"/>
      <c r="AB32" s="84">
        <f>+AA32+Z32</f>
        <v>0</v>
      </c>
      <c r="AC32" s="82"/>
      <c r="AD32" s="83"/>
      <c r="AE32" s="84">
        <f>+AD32+AC32</f>
        <v>0</v>
      </c>
      <c r="AF32" s="82"/>
      <c r="AG32" s="83"/>
      <c r="AH32" s="84">
        <f>+AG32+AF32</f>
        <v>0</v>
      </c>
      <c r="AI32" s="82"/>
      <c r="AJ32" s="83"/>
      <c r="AK32" s="84">
        <f>+AJ32+AI32</f>
        <v>0</v>
      </c>
    </row>
    <row r="33" spans="1:37" s="6" customFormat="1" ht="15" thickBot="1">
      <c r="A33" s="33" t="s">
        <v>13</v>
      </c>
      <c r="B33" s="85">
        <f>SUM(B31:B32)</f>
        <v>3059</v>
      </c>
      <c r="C33" s="86">
        <f>SUM(C31:C32)</f>
        <v>3521</v>
      </c>
      <c r="D33" s="87">
        <f>B33+C33</f>
        <v>6580</v>
      </c>
      <c r="E33" s="85">
        <f>SUM(E31:E32)</f>
        <v>3033</v>
      </c>
      <c r="F33" s="86">
        <f>SUM(F31:F32)</f>
        <v>3526</v>
      </c>
      <c r="G33" s="87">
        <f>E33+F33</f>
        <v>6559</v>
      </c>
      <c r="H33" s="85">
        <f>SUM(H31:H32)</f>
        <v>2993</v>
      </c>
      <c r="I33" s="86">
        <f>SUM(I31:I32)</f>
        <v>3432</v>
      </c>
      <c r="J33" s="87">
        <f>H33+I33</f>
        <v>6425</v>
      </c>
      <c r="K33" s="85">
        <f>SUM(K31:K32)</f>
        <v>2851</v>
      </c>
      <c r="L33" s="86">
        <f>SUM(L31:L32)</f>
        <v>3191</v>
      </c>
      <c r="M33" s="87">
        <f>K33+L33</f>
        <v>6042</v>
      </c>
      <c r="N33" s="85">
        <f aca="true" t="shared" si="5" ref="N33:AK33">SUM(N31:N32)</f>
        <v>0</v>
      </c>
      <c r="O33" s="86">
        <f t="shared" si="5"/>
        <v>0</v>
      </c>
      <c r="P33" s="87">
        <f t="shared" si="5"/>
        <v>0</v>
      </c>
      <c r="Q33" s="85">
        <f t="shared" si="5"/>
        <v>0</v>
      </c>
      <c r="R33" s="86">
        <f t="shared" si="5"/>
        <v>0</v>
      </c>
      <c r="S33" s="87">
        <f t="shared" si="5"/>
        <v>0</v>
      </c>
      <c r="T33" s="85">
        <f t="shared" si="5"/>
        <v>0</v>
      </c>
      <c r="U33" s="86">
        <f t="shared" si="5"/>
        <v>0</v>
      </c>
      <c r="V33" s="87">
        <f t="shared" si="5"/>
        <v>0</v>
      </c>
      <c r="W33" s="85">
        <f t="shared" si="5"/>
        <v>0</v>
      </c>
      <c r="X33" s="86">
        <f t="shared" si="5"/>
        <v>0</v>
      </c>
      <c r="Y33" s="87">
        <f t="shared" si="5"/>
        <v>0</v>
      </c>
      <c r="Z33" s="85">
        <f t="shared" si="5"/>
        <v>0</v>
      </c>
      <c r="AA33" s="86">
        <f t="shared" si="5"/>
        <v>0</v>
      </c>
      <c r="AB33" s="87">
        <f t="shared" si="5"/>
        <v>0</v>
      </c>
      <c r="AC33" s="85">
        <f t="shared" si="5"/>
        <v>0</v>
      </c>
      <c r="AD33" s="86">
        <f t="shared" si="5"/>
        <v>0</v>
      </c>
      <c r="AE33" s="87">
        <f t="shared" si="5"/>
        <v>0</v>
      </c>
      <c r="AF33" s="85">
        <f t="shared" si="5"/>
        <v>0</v>
      </c>
      <c r="AG33" s="86">
        <f t="shared" si="5"/>
        <v>0</v>
      </c>
      <c r="AH33" s="87">
        <f t="shared" si="5"/>
        <v>0</v>
      </c>
      <c r="AI33" s="85">
        <f t="shared" si="5"/>
        <v>0</v>
      </c>
      <c r="AJ33" s="86">
        <f t="shared" si="5"/>
        <v>0</v>
      </c>
      <c r="AK33" s="87">
        <f t="shared" si="5"/>
        <v>0</v>
      </c>
    </row>
    <row r="34" spans="1:7" s="6" customFormat="1" ht="13.5" thickBot="1">
      <c r="A34" s="15" t="s">
        <v>43</v>
      </c>
      <c r="B34" s="15"/>
      <c r="C34" s="5"/>
      <c r="D34" s="5"/>
      <c r="E34" s="5"/>
      <c r="F34" s="5"/>
      <c r="G34" s="5"/>
    </row>
    <row r="35" spans="1:13" ht="15.75" thickBot="1">
      <c r="A35" s="7" t="s">
        <v>35</v>
      </c>
      <c r="B35" s="124" t="s">
        <v>137</v>
      </c>
      <c r="C35" s="124" t="s">
        <v>138</v>
      </c>
      <c r="D35" s="124" t="s">
        <v>139</v>
      </c>
      <c r="E35" s="124" t="s">
        <v>140</v>
      </c>
      <c r="F35" s="124" t="s">
        <v>141</v>
      </c>
      <c r="G35" s="124" t="s">
        <v>142</v>
      </c>
      <c r="H35" s="124" t="s">
        <v>143</v>
      </c>
      <c r="I35" s="124" t="s">
        <v>144</v>
      </c>
      <c r="J35" s="124" t="s">
        <v>145</v>
      </c>
      <c r="K35" s="124" t="s">
        <v>146</v>
      </c>
      <c r="L35" s="124" t="s">
        <v>147</v>
      </c>
      <c r="M35" s="124" t="s">
        <v>148</v>
      </c>
    </row>
    <row r="36" spans="1:13" ht="15">
      <c r="A36" s="20" t="s">
        <v>0</v>
      </c>
      <c r="B36" s="173">
        <f aca="true" t="shared" si="6" ref="B36:B41">IF(ISERROR(C28/D28),0,(C28/D28))</f>
        <v>0.5000028012365779</v>
      </c>
      <c r="C36" s="173">
        <f aca="true" t="shared" si="7" ref="C36:C41">IF(ISERROR(F28/G28),0,(F28/G28))</f>
        <v>0.49951937667416185</v>
      </c>
      <c r="D36" s="173">
        <f aca="true" t="shared" si="8" ref="D36:D41">I28/J28</f>
        <v>0.4995730370175484</v>
      </c>
      <c r="E36" s="173">
        <f aca="true" t="shared" si="9" ref="E36:E41">L28/M28</f>
        <v>0.4996686532221472</v>
      </c>
      <c r="F36" s="173"/>
      <c r="G36" s="173"/>
      <c r="H36" s="173"/>
      <c r="I36" s="173"/>
      <c r="J36" s="173"/>
      <c r="K36" s="173"/>
      <c r="L36" s="173"/>
      <c r="M36" s="173"/>
    </row>
    <row r="37" spans="1:13" ht="15">
      <c r="A37" s="23" t="s">
        <v>41</v>
      </c>
      <c r="B37" s="88">
        <f t="shared" si="6"/>
        <v>0.5249128247768652</v>
      </c>
      <c r="C37" s="173">
        <f t="shared" si="7"/>
        <v>0.5241787027832062</v>
      </c>
      <c r="D37" s="173">
        <f t="shared" si="8"/>
        <v>0.5226744653404328</v>
      </c>
      <c r="E37" s="173">
        <f t="shared" si="9"/>
        <v>0.5223998229600612</v>
      </c>
      <c r="F37" s="173"/>
      <c r="G37" s="173"/>
      <c r="H37" s="173"/>
      <c r="I37" s="173"/>
      <c r="J37" s="173"/>
      <c r="K37" s="173"/>
      <c r="L37" s="173"/>
      <c r="M37" s="173"/>
    </row>
    <row r="38" spans="1:13" ht="15">
      <c r="A38" s="34" t="s">
        <v>1</v>
      </c>
      <c r="B38" s="88">
        <f t="shared" si="6"/>
        <v>0.5232987240430322</v>
      </c>
      <c r="C38" s="173">
        <f t="shared" si="7"/>
        <v>0.522979098463863</v>
      </c>
      <c r="D38" s="173">
        <f t="shared" si="8"/>
        <v>0.5218206668573789</v>
      </c>
      <c r="E38" s="173">
        <f t="shared" si="9"/>
        <v>0.5213901125795399</v>
      </c>
      <c r="F38" s="173"/>
      <c r="G38" s="173"/>
      <c r="H38" s="173"/>
      <c r="I38" s="173"/>
      <c r="J38" s="173"/>
      <c r="K38" s="173"/>
      <c r="L38" s="173"/>
      <c r="M38" s="173"/>
    </row>
    <row r="39" spans="1:13" ht="15">
      <c r="A39" s="21" t="s">
        <v>2</v>
      </c>
      <c r="B39" s="88">
        <f t="shared" si="6"/>
        <v>0.5402187120291616</v>
      </c>
      <c r="C39" s="173">
        <f t="shared" si="7"/>
        <v>0.5440640932265113</v>
      </c>
      <c r="D39" s="173">
        <f t="shared" si="8"/>
        <v>0.5404933964615001</v>
      </c>
      <c r="E39" s="173">
        <f t="shared" si="9"/>
        <v>0.5330991623885436</v>
      </c>
      <c r="F39" s="173"/>
      <c r="G39" s="173"/>
      <c r="H39" s="173"/>
      <c r="I39" s="173"/>
      <c r="J39" s="173"/>
      <c r="K39" s="173"/>
      <c r="L39" s="173"/>
      <c r="M39" s="173"/>
    </row>
    <row r="40" spans="1:13" ht="15">
      <c r="A40" s="21" t="s">
        <v>3</v>
      </c>
      <c r="B40" s="88">
        <f t="shared" si="6"/>
        <v>0.5265720081135903</v>
      </c>
      <c r="C40" s="173">
        <f t="shared" si="7"/>
        <v>0.5266393442622951</v>
      </c>
      <c r="D40" s="173">
        <f t="shared" si="8"/>
        <v>0.5236318407960199</v>
      </c>
      <c r="E40" s="173">
        <f t="shared" si="9"/>
        <v>0.5202904741563434</v>
      </c>
      <c r="F40" s="173"/>
      <c r="G40" s="173"/>
      <c r="H40" s="173"/>
      <c r="I40" s="173"/>
      <c r="J40" s="173"/>
      <c r="K40" s="173"/>
      <c r="L40" s="173"/>
      <c r="M40" s="173"/>
    </row>
    <row r="41" spans="1:13" ht="15" thickBot="1">
      <c r="A41" s="33" t="s">
        <v>13</v>
      </c>
      <c r="B41" s="127">
        <f t="shared" si="6"/>
        <v>0.5351063829787234</v>
      </c>
      <c r="C41" s="179">
        <f t="shared" si="7"/>
        <v>0.5375819484677542</v>
      </c>
      <c r="D41" s="179">
        <f t="shared" si="8"/>
        <v>0.5341634241245136</v>
      </c>
      <c r="E41" s="179">
        <f t="shared" si="9"/>
        <v>0.5281363786825555</v>
      </c>
      <c r="F41" s="179"/>
      <c r="G41" s="179"/>
      <c r="H41" s="179"/>
      <c r="I41" s="179"/>
      <c r="J41" s="179"/>
      <c r="K41" s="179"/>
      <c r="L41" s="179"/>
      <c r="M41" s="179"/>
    </row>
    <row r="42" spans="1:2" ht="12.75">
      <c r="A42" s="15" t="s">
        <v>43</v>
      </c>
      <c r="B42" s="3" t="s">
        <v>40</v>
      </c>
    </row>
  </sheetData>
  <mergeCells count="192">
    <mergeCell ref="AH26:AH27"/>
    <mergeCell ref="AI26:AI27"/>
    <mergeCell ref="AJ26:AJ27"/>
    <mergeCell ref="AK26:AK27"/>
    <mergeCell ref="AD26:AD27"/>
    <mergeCell ref="AE26:AE27"/>
    <mergeCell ref="AF26:AF27"/>
    <mergeCell ref="AG26:AG27"/>
    <mergeCell ref="Z26:Z27"/>
    <mergeCell ref="AA26:AA27"/>
    <mergeCell ref="AB26:AB27"/>
    <mergeCell ref="AC26:AC27"/>
    <mergeCell ref="V26:V27"/>
    <mergeCell ref="W26:W27"/>
    <mergeCell ref="X26:X27"/>
    <mergeCell ref="Y26:Y27"/>
    <mergeCell ref="R26:R27"/>
    <mergeCell ref="S26:S27"/>
    <mergeCell ref="T26:T27"/>
    <mergeCell ref="U26:U27"/>
    <mergeCell ref="N26:N27"/>
    <mergeCell ref="O26:O27"/>
    <mergeCell ref="P26:P27"/>
    <mergeCell ref="Q26:Q27"/>
    <mergeCell ref="J26:J27"/>
    <mergeCell ref="K26:K27"/>
    <mergeCell ref="L26:L27"/>
    <mergeCell ref="M26:M27"/>
    <mergeCell ref="F26:F27"/>
    <mergeCell ref="G26:G27"/>
    <mergeCell ref="H26:H27"/>
    <mergeCell ref="I26:I27"/>
    <mergeCell ref="B26:B27"/>
    <mergeCell ref="C26:C27"/>
    <mergeCell ref="D26:D27"/>
    <mergeCell ref="E26:E27"/>
    <mergeCell ref="Z25:AB25"/>
    <mergeCell ref="AC25:AE25"/>
    <mergeCell ref="AF25:AH25"/>
    <mergeCell ref="AI25:AK25"/>
    <mergeCell ref="N25:P25"/>
    <mergeCell ref="Q25:S25"/>
    <mergeCell ref="T25:V25"/>
    <mergeCell ref="W25:Y25"/>
    <mergeCell ref="B25:D25"/>
    <mergeCell ref="E25:G25"/>
    <mergeCell ref="H25:J25"/>
    <mergeCell ref="K25:M25"/>
    <mergeCell ref="AI14:AK14"/>
    <mergeCell ref="AI15:AI16"/>
    <mergeCell ref="AJ15:AJ16"/>
    <mergeCell ref="AK15:AK16"/>
    <mergeCell ref="W14:Y14"/>
    <mergeCell ref="W15:W16"/>
    <mergeCell ref="X15:X16"/>
    <mergeCell ref="Y15:Y16"/>
    <mergeCell ref="N14:P14"/>
    <mergeCell ref="N15:N16"/>
    <mergeCell ref="O15:O16"/>
    <mergeCell ref="P15:P16"/>
    <mergeCell ref="BJ2:BL2"/>
    <mergeCell ref="BJ3:BJ4"/>
    <mergeCell ref="BK3:BK4"/>
    <mergeCell ref="BL3:BL4"/>
    <mergeCell ref="BA2:BC2"/>
    <mergeCell ref="BA3:BA4"/>
    <mergeCell ref="BB3:BB4"/>
    <mergeCell ref="BC3:BC4"/>
    <mergeCell ref="AU2:AW2"/>
    <mergeCell ref="AU3:AU4"/>
    <mergeCell ref="AV3:AV4"/>
    <mergeCell ref="AW3:AW4"/>
    <mergeCell ref="AR2:AT2"/>
    <mergeCell ref="AR3:AR4"/>
    <mergeCell ref="AS3:AS4"/>
    <mergeCell ref="AT3:AT4"/>
    <mergeCell ref="AL2:AN2"/>
    <mergeCell ref="AL3:AL4"/>
    <mergeCell ref="AM3:AM4"/>
    <mergeCell ref="AN3:AN4"/>
    <mergeCell ref="AC2:AE2"/>
    <mergeCell ref="AC3:AC4"/>
    <mergeCell ref="AD3:AD4"/>
    <mergeCell ref="AE3:AE4"/>
    <mergeCell ref="W2:Y2"/>
    <mergeCell ref="W3:W4"/>
    <mergeCell ref="X3:X4"/>
    <mergeCell ref="Y3:Y4"/>
    <mergeCell ref="T2:V2"/>
    <mergeCell ref="T3:T4"/>
    <mergeCell ref="U3:U4"/>
    <mergeCell ref="V3:V4"/>
    <mergeCell ref="Q2:S2"/>
    <mergeCell ref="Q3:Q4"/>
    <mergeCell ref="R3:R4"/>
    <mergeCell ref="S3:S4"/>
    <mergeCell ref="K2:M2"/>
    <mergeCell ref="K3:K4"/>
    <mergeCell ref="L3:L4"/>
    <mergeCell ref="M3:M4"/>
    <mergeCell ref="H2:J2"/>
    <mergeCell ref="H3:H4"/>
    <mergeCell ref="I3:I4"/>
    <mergeCell ref="J3:J4"/>
    <mergeCell ref="B2:D2"/>
    <mergeCell ref="E2:G2"/>
    <mergeCell ref="B3:B4"/>
    <mergeCell ref="C3:C4"/>
    <mergeCell ref="D3:D4"/>
    <mergeCell ref="E3:E4"/>
    <mergeCell ref="F3:F4"/>
    <mergeCell ref="G3:G4"/>
    <mergeCell ref="N2:P2"/>
    <mergeCell ref="N3:N4"/>
    <mergeCell ref="O3:O4"/>
    <mergeCell ref="P3:P4"/>
    <mergeCell ref="Z2:AB2"/>
    <mergeCell ref="Z3:Z4"/>
    <mergeCell ref="AA3:AA4"/>
    <mergeCell ref="AB3:AB4"/>
    <mergeCell ref="AF2:AH2"/>
    <mergeCell ref="AF3:AF4"/>
    <mergeCell ref="AG3:AG4"/>
    <mergeCell ref="AH3:AH4"/>
    <mergeCell ref="AI2:AK2"/>
    <mergeCell ref="AI3:AI4"/>
    <mergeCell ref="AJ3:AJ4"/>
    <mergeCell ref="AK3:AK4"/>
    <mergeCell ref="AO2:AQ2"/>
    <mergeCell ref="AO3:AO4"/>
    <mergeCell ref="AP3:AP4"/>
    <mergeCell ref="AQ3:AQ4"/>
    <mergeCell ref="AX2:AZ2"/>
    <mergeCell ref="AX3:AX4"/>
    <mergeCell ref="AY3:AY4"/>
    <mergeCell ref="AZ3:AZ4"/>
    <mergeCell ref="BD2:BF2"/>
    <mergeCell ref="BD3:BD4"/>
    <mergeCell ref="BE3:BE4"/>
    <mergeCell ref="BF3:BF4"/>
    <mergeCell ref="BG2:BI2"/>
    <mergeCell ref="BG3:BG4"/>
    <mergeCell ref="BH3:BH4"/>
    <mergeCell ref="BI3:BI4"/>
    <mergeCell ref="BM2:BO2"/>
    <mergeCell ref="BM3:BM4"/>
    <mergeCell ref="BN3:BN4"/>
    <mergeCell ref="BO3:BO4"/>
    <mergeCell ref="BP2:BR2"/>
    <mergeCell ref="BP3:BP4"/>
    <mergeCell ref="BQ3:BQ4"/>
    <mergeCell ref="BR3:BR4"/>
    <mergeCell ref="BS2:BU2"/>
    <mergeCell ref="BS3:BS4"/>
    <mergeCell ref="BT3:BT4"/>
    <mergeCell ref="BU3:BU4"/>
    <mergeCell ref="B14:D14"/>
    <mergeCell ref="E14:G14"/>
    <mergeCell ref="B15:B16"/>
    <mergeCell ref="C15:C16"/>
    <mergeCell ref="D15:D16"/>
    <mergeCell ref="E15:E16"/>
    <mergeCell ref="F15:F16"/>
    <mergeCell ref="G15:G16"/>
    <mergeCell ref="H14:J14"/>
    <mergeCell ref="H15:H16"/>
    <mergeCell ref="I15:I16"/>
    <mergeCell ref="J15:J16"/>
    <mergeCell ref="K14:M14"/>
    <mergeCell ref="K15:K16"/>
    <mergeCell ref="L15:L16"/>
    <mergeCell ref="M15:M16"/>
    <mergeCell ref="Q14:S14"/>
    <mergeCell ref="Q15:Q16"/>
    <mergeCell ref="R15:R16"/>
    <mergeCell ref="S15:S16"/>
    <mergeCell ref="T14:V14"/>
    <mergeCell ref="T15:T16"/>
    <mergeCell ref="U15:U16"/>
    <mergeCell ref="V15:V16"/>
    <mergeCell ref="Z14:AB14"/>
    <mergeCell ref="Z15:Z16"/>
    <mergeCell ref="AA15:AA16"/>
    <mergeCell ref="AB15:AB16"/>
    <mergeCell ref="AC14:AE14"/>
    <mergeCell ref="AC15:AC16"/>
    <mergeCell ref="AD15:AD16"/>
    <mergeCell ref="AE15:AE16"/>
    <mergeCell ref="AF14:AH14"/>
    <mergeCell ref="AF15:AF16"/>
    <mergeCell ref="AG15:AG16"/>
    <mergeCell ref="AH15:AH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8"/>
  <sheetViews>
    <sheetView showGridLines="0" zoomScale="80" zoomScaleNormal="80" workbookViewId="0" topLeftCell="A1">
      <pane ySplit="1" topLeftCell="BM2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7.8515625" style="3" customWidth="1"/>
    <col min="2" max="6" width="12.28125" style="3" customWidth="1"/>
    <col min="7" max="7" width="12.140625" style="3" customWidth="1"/>
    <col min="8" max="9" width="12.28125" style="3" customWidth="1"/>
    <col min="10" max="16384" width="11.421875" style="3" customWidth="1"/>
  </cols>
  <sheetData>
    <row r="1" spans="1:9" ht="15.75" thickBot="1">
      <c r="A1" s="4" t="s">
        <v>28</v>
      </c>
      <c r="B1" s="1"/>
      <c r="C1" s="1"/>
      <c r="D1" s="1"/>
      <c r="E1" s="1"/>
      <c r="F1" s="1"/>
      <c r="G1" s="1"/>
      <c r="H1" s="1"/>
      <c r="I1" s="1"/>
    </row>
    <row r="2" spans="1:49" ht="15">
      <c r="A2" s="1"/>
      <c r="B2" s="262" t="s">
        <v>88</v>
      </c>
      <c r="C2" s="263"/>
      <c r="D2" s="263"/>
      <c r="E2" s="264"/>
      <c r="F2" s="262" t="s">
        <v>89</v>
      </c>
      <c r="G2" s="263"/>
      <c r="H2" s="263"/>
      <c r="I2" s="264"/>
      <c r="J2" s="262" t="s">
        <v>90</v>
      </c>
      <c r="K2" s="263"/>
      <c r="L2" s="263"/>
      <c r="M2" s="264"/>
      <c r="N2" s="262" t="s">
        <v>91</v>
      </c>
      <c r="O2" s="263"/>
      <c r="P2" s="263"/>
      <c r="Q2" s="264"/>
      <c r="R2" s="253" t="s">
        <v>92</v>
      </c>
      <c r="S2" s="254"/>
      <c r="T2" s="254"/>
      <c r="U2" s="255"/>
      <c r="V2" s="262" t="s">
        <v>93</v>
      </c>
      <c r="W2" s="263"/>
      <c r="X2" s="263"/>
      <c r="Y2" s="264"/>
      <c r="Z2" s="262" t="s">
        <v>94</v>
      </c>
      <c r="AA2" s="263"/>
      <c r="AB2" s="263"/>
      <c r="AC2" s="264"/>
      <c r="AD2" s="262" t="s">
        <v>95</v>
      </c>
      <c r="AE2" s="263"/>
      <c r="AF2" s="263"/>
      <c r="AG2" s="264"/>
      <c r="AH2" s="262" t="s">
        <v>96</v>
      </c>
      <c r="AI2" s="263"/>
      <c r="AJ2" s="263"/>
      <c r="AK2" s="264"/>
      <c r="AL2" s="262" t="s">
        <v>97</v>
      </c>
      <c r="AM2" s="263"/>
      <c r="AN2" s="263"/>
      <c r="AO2" s="264"/>
      <c r="AP2" s="262" t="s">
        <v>98</v>
      </c>
      <c r="AQ2" s="263"/>
      <c r="AR2" s="263"/>
      <c r="AS2" s="264"/>
      <c r="AT2" s="262" t="s">
        <v>99</v>
      </c>
      <c r="AU2" s="263"/>
      <c r="AV2" s="263"/>
      <c r="AW2" s="264"/>
    </row>
    <row r="3" spans="1:57" s="53" customFormat="1" ht="30" thickBot="1">
      <c r="A3" s="50"/>
      <c r="B3" s="39" t="s">
        <v>7</v>
      </c>
      <c r="C3" s="51" t="s">
        <v>61</v>
      </c>
      <c r="D3" s="51" t="s">
        <v>8</v>
      </c>
      <c r="E3" s="52" t="s">
        <v>26</v>
      </c>
      <c r="F3" s="39" t="s">
        <v>7</v>
      </c>
      <c r="G3" s="51" t="s">
        <v>107</v>
      </c>
      <c r="H3" s="51" t="s">
        <v>8</v>
      </c>
      <c r="I3" s="52" t="s">
        <v>26</v>
      </c>
      <c r="J3" s="39" t="s">
        <v>7</v>
      </c>
      <c r="K3" s="51" t="s">
        <v>107</v>
      </c>
      <c r="L3" s="51" t="s">
        <v>8</v>
      </c>
      <c r="M3" s="52" t="s">
        <v>26</v>
      </c>
      <c r="N3" s="39" t="s">
        <v>7</v>
      </c>
      <c r="O3" s="51" t="s">
        <v>107</v>
      </c>
      <c r="P3" s="51" t="s">
        <v>8</v>
      </c>
      <c r="Q3" s="52" t="s">
        <v>26</v>
      </c>
      <c r="R3" s="134" t="s">
        <v>7</v>
      </c>
      <c r="S3" s="135" t="s">
        <v>107</v>
      </c>
      <c r="T3" s="135" t="s">
        <v>8</v>
      </c>
      <c r="U3" s="136" t="s">
        <v>26</v>
      </c>
      <c r="V3" s="39" t="s">
        <v>7</v>
      </c>
      <c r="W3" s="51" t="s">
        <v>107</v>
      </c>
      <c r="X3" s="51" t="s">
        <v>8</v>
      </c>
      <c r="Y3" s="52" t="s">
        <v>26</v>
      </c>
      <c r="Z3" s="39" t="s">
        <v>7</v>
      </c>
      <c r="AA3" s="51" t="s">
        <v>107</v>
      </c>
      <c r="AB3" s="51" t="s">
        <v>8</v>
      </c>
      <c r="AC3" s="52" t="s">
        <v>26</v>
      </c>
      <c r="AD3" s="39" t="s">
        <v>7</v>
      </c>
      <c r="AE3" s="51" t="s">
        <v>107</v>
      </c>
      <c r="AF3" s="51" t="s">
        <v>8</v>
      </c>
      <c r="AG3" s="52" t="s">
        <v>26</v>
      </c>
      <c r="AH3" s="39" t="s">
        <v>7</v>
      </c>
      <c r="AI3" s="51" t="s">
        <v>107</v>
      </c>
      <c r="AJ3" s="51" t="s">
        <v>8</v>
      </c>
      <c r="AK3" s="52" t="s">
        <v>26</v>
      </c>
      <c r="AL3" s="39" t="s">
        <v>7</v>
      </c>
      <c r="AM3" s="51" t="s">
        <v>107</v>
      </c>
      <c r="AN3" s="51" t="s">
        <v>8</v>
      </c>
      <c r="AO3" s="52" t="s">
        <v>26</v>
      </c>
      <c r="AP3" s="39" t="s">
        <v>7</v>
      </c>
      <c r="AQ3" s="51" t="s">
        <v>107</v>
      </c>
      <c r="AR3" s="51" t="s">
        <v>8</v>
      </c>
      <c r="AS3" s="52" t="s">
        <v>26</v>
      </c>
      <c r="AT3" s="39" t="s">
        <v>7</v>
      </c>
      <c r="AU3" s="51" t="s">
        <v>107</v>
      </c>
      <c r="AV3" s="51" t="s">
        <v>8</v>
      </c>
      <c r="AW3" s="52" t="s">
        <v>26</v>
      </c>
      <c r="AX3" s="3"/>
      <c r="AY3" s="3"/>
      <c r="AZ3" s="3"/>
      <c r="BA3" s="3"/>
      <c r="BB3" s="3"/>
      <c r="BC3" s="3"/>
      <c r="BD3" s="3"/>
      <c r="BE3" s="3"/>
    </row>
    <row r="4" spans="1:49" ht="15">
      <c r="A4" s="22" t="s">
        <v>0</v>
      </c>
      <c r="B4" s="82">
        <v>651833</v>
      </c>
      <c r="C4" s="83">
        <v>3031328</v>
      </c>
      <c r="D4" s="83">
        <v>975003</v>
      </c>
      <c r="E4" s="84">
        <f aca="true" t="shared" si="0" ref="E4:E9">SUM(B4:D4)</f>
        <v>4658164</v>
      </c>
      <c r="F4" s="82">
        <v>649912</v>
      </c>
      <c r="G4" s="83">
        <v>3020132</v>
      </c>
      <c r="H4" s="83">
        <v>974631</v>
      </c>
      <c r="I4" s="84">
        <f aca="true" t="shared" si="1" ref="I4:I9">SUM(F4:H4)</f>
        <v>4644675</v>
      </c>
      <c r="J4" s="82">
        <v>642257</v>
      </c>
      <c r="K4" s="83">
        <v>3000960</v>
      </c>
      <c r="L4" s="83">
        <v>970966</v>
      </c>
      <c r="M4" s="84">
        <v>4614183</v>
      </c>
      <c r="N4" s="82">
        <v>623317</v>
      </c>
      <c r="O4" s="83">
        <v>2959422</v>
      </c>
      <c r="P4" s="83">
        <v>963833</v>
      </c>
      <c r="Q4" s="84">
        <v>4546572</v>
      </c>
      <c r="R4" s="137">
        <v>617353</v>
      </c>
      <c r="S4" s="138">
        <v>2940323</v>
      </c>
      <c r="T4" s="138">
        <v>962321</v>
      </c>
      <c r="U4" s="139">
        <f>R4+S4+T4</f>
        <v>4519997</v>
      </c>
      <c r="V4" s="82">
        <v>621148</v>
      </c>
      <c r="W4" s="83">
        <v>2927995</v>
      </c>
      <c r="X4" s="83">
        <v>960776</v>
      </c>
      <c r="Y4" s="84">
        <f>V4+W4+X4</f>
        <v>4509919</v>
      </c>
      <c r="Z4" s="82">
        <v>657298</v>
      </c>
      <c r="AA4" s="83">
        <v>2983572</v>
      </c>
      <c r="AB4" s="83">
        <v>972496</v>
      </c>
      <c r="AC4" s="84">
        <f>Z4+AA4+AB4</f>
        <v>4613366</v>
      </c>
      <c r="AD4" s="82">
        <v>711747</v>
      </c>
      <c r="AE4" s="83">
        <v>3045050</v>
      </c>
      <c r="AF4" s="83">
        <v>984429</v>
      </c>
      <c r="AG4" s="84">
        <f>AD4+AE4+AF4</f>
        <v>4741226</v>
      </c>
      <c r="AH4" s="82">
        <v>794823</v>
      </c>
      <c r="AI4" s="83">
        <v>3062379</v>
      </c>
      <c r="AJ4" s="83">
        <v>991535</v>
      </c>
      <c r="AK4" s="84">
        <f>AH4+AI4+AJ4</f>
        <v>4848737</v>
      </c>
      <c r="AL4" s="82">
        <v>839960</v>
      </c>
      <c r="AM4" s="83">
        <v>3115208</v>
      </c>
      <c r="AN4" s="83">
        <v>1003079</v>
      </c>
      <c r="AO4" s="84">
        <f>AL4+AM4+AN4</f>
        <v>4958247</v>
      </c>
      <c r="AP4" s="82">
        <v>855023</v>
      </c>
      <c r="AQ4" s="83">
        <v>3141666</v>
      </c>
      <c r="AR4" s="83">
        <v>1007584</v>
      </c>
      <c r="AS4" s="84">
        <f>AP4+AQ4+AR4</f>
        <v>5004273</v>
      </c>
      <c r="AT4" s="82">
        <v>840749</v>
      </c>
      <c r="AU4" s="83">
        <v>3136832</v>
      </c>
      <c r="AV4" s="83">
        <v>1008110</v>
      </c>
      <c r="AW4" s="84">
        <f>AT4+AU4+AV4</f>
        <v>4985691</v>
      </c>
    </row>
    <row r="5" spans="1:49" ht="15">
      <c r="A5" s="23" t="s">
        <v>41</v>
      </c>
      <c r="B5" s="82">
        <v>31803</v>
      </c>
      <c r="C5" s="83">
        <v>151289</v>
      </c>
      <c r="D5" s="83">
        <v>48947</v>
      </c>
      <c r="E5" s="84">
        <f t="shared" si="0"/>
        <v>232039</v>
      </c>
      <c r="F5" s="82">
        <v>31322</v>
      </c>
      <c r="G5" s="83">
        <v>149760</v>
      </c>
      <c r="H5" s="83">
        <v>48712</v>
      </c>
      <c r="I5" s="84">
        <f t="shared" si="1"/>
        <v>229794</v>
      </c>
      <c r="J5" s="82">
        <v>30658</v>
      </c>
      <c r="K5" s="83">
        <v>147588</v>
      </c>
      <c r="L5" s="83">
        <v>48239</v>
      </c>
      <c r="M5" s="84">
        <v>226485</v>
      </c>
      <c r="N5" s="82">
        <v>29492</v>
      </c>
      <c r="O5" s="83">
        <v>144930</v>
      </c>
      <c r="P5" s="83">
        <v>47659</v>
      </c>
      <c r="Q5" s="84">
        <v>222081</v>
      </c>
      <c r="R5" s="137">
        <v>28745</v>
      </c>
      <c r="S5" s="138">
        <v>142325</v>
      </c>
      <c r="T5" s="138">
        <v>47137</v>
      </c>
      <c r="U5" s="139">
        <f>R5+S5+T5</f>
        <v>218207</v>
      </c>
      <c r="V5" s="82">
        <v>28840</v>
      </c>
      <c r="W5" s="83">
        <v>141581</v>
      </c>
      <c r="X5" s="83">
        <v>47020</v>
      </c>
      <c r="Y5" s="84">
        <f>V5+W5+X5</f>
        <v>217441</v>
      </c>
      <c r="Z5" s="82">
        <v>30235</v>
      </c>
      <c r="AA5" s="83">
        <v>144526</v>
      </c>
      <c r="AB5" s="83">
        <v>47785</v>
      </c>
      <c r="AC5" s="84">
        <f>Z5+AA5+AB5</f>
        <v>222546</v>
      </c>
      <c r="AD5" s="82">
        <v>33049</v>
      </c>
      <c r="AE5" s="83">
        <v>148043</v>
      </c>
      <c r="AF5" s="83">
        <v>48448</v>
      </c>
      <c r="AG5" s="84">
        <f>AD5+AE5+AF5</f>
        <v>229540</v>
      </c>
      <c r="AH5" s="82">
        <v>37716</v>
      </c>
      <c r="AI5" s="83">
        <v>150043</v>
      </c>
      <c r="AJ5" s="83">
        <v>48834</v>
      </c>
      <c r="AK5" s="84">
        <f>AH5+AI5+AJ5</f>
        <v>236593</v>
      </c>
      <c r="AL5" s="82">
        <v>40020</v>
      </c>
      <c r="AM5" s="83">
        <v>153191</v>
      </c>
      <c r="AN5" s="83">
        <v>49432</v>
      </c>
      <c r="AO5" s="84">
        <f>AL5+AM5+AN5</f>
        <v>242643</v>
      </c>
      <c r="AP5" s="82">
        <v>41271</v>
      </c>
      <c r="AQ5" s="83">
        <v>155369</v>
      </c>
      <c r="AR5" s="83">
        <v>50031</v>
      </c>
      <c r="AS5" s="84">
        <f>AP5+AQ5+AR5</f>
        <v>246671</v>
      </c>
      <c r="AT5" s="82">
        <v>40888</v>
      </c>
      <c r="AU5" s="83">
        <v>155885</v>
      </c>
      <c r="AV5" s="83">
        <v>50346</v>
      </c>
      <c r="AW5" s="84">
        <f>AT5+AU5+AV5</f>
        <v>247119</v>
      </c>
    </row>
    <row r="6" spans="1:49" ht="15">
      <c r="A6" s="23" t="s">
        <v>1</v>
      </c>
      <c r="B6" s="82">
        <v>4018</v>
      </c>
      <c r="C6" s="83">
        <v>17225</v>
      </c>
      <c r="D6" s="83">
        <v>6829</v>
      </c>
      <c r="E6" s="84">
        <f t="shared" si="0"/>
        <v>28072</v>
      </c>
      <c r="F6" s="82">
        <v>4044</v>
      </c>
      <c r="G6" s="83">
        <v>17220</v>
      </c>
      <c r="H6" s="83">
        <v>6839</v>
      </c>
      <c r="I6" s="84">
        <f t="shared" si="1"/>
        <v>28103</v>
      </c>
      <c r="J6" s="82">
        <v>3906</v>
      </c>
      <c r="K6" s="83">
        <v>17064</v>
      </c>
      <c r="L6" s="83">
        <v>6792</v>
      </c>
      <c r="M6" s="84">
        <v>27762</v>
      </c>
      <c r="N6" s="82">
        <v>3695</v>
      </c>
      <c r="O6" s="83">
        <v>16656</v>
      </c>
      <c r="P6" s="83">
        <v>6699</v>
      </c>
      <c r="Q6" s="84">
        <v>27050</v>
      </c>
      <c r="R6" s="137">
        <v>3541</v>
      </c>
      <c r="S6" s="138">
        <v>16258</v>
      </c>
      <c r="T6" s="138">
        <v>6590</v>
      </c>
      <c r="U6" s="139">
        <f>R6+S6+T6</f>
        <v>26389</v>
      </c>
      <c r="V6" s="82">
        <v>3606</v>
      </c>
      <c r="W6" s="83">
        <v>16142</v>
      </c>
      <c r="X6" s="83">
        <v>6597</v>
      </c>
      <c r="Y6" s="84">
        <f>V6+W6+X6</f>
        <v>26345</v>
      </c>
      <c r="Z6" s="82">
        <v>3750</v>
      </c>
      <c r="AA6" s="83">
        <v>16248</v>
      </c>
      <c r="AB6" s="83">
        <v>6676</v>
      </c>
      <c r="AC6" s="84">
        <f>Z6+AA6+AB6</f>
        <v>26674</v>
      </c>
      <c r="AD6" s="82">
        <v>4078</v>
      </c>
      <c r="AE6" s="83">
        <v>16553</v>
      </c>
      <c r="AF6" s="83">
        <v>6766</v>
      </c>
      <c r="AG6" s="84">
        <f>AD6+AE6+AF6</f>
        <v>27397</v>
      </c>
      <c r="AH6" s="82">
        <v>4676</v>
      </c>
      <c r="AI6" s="83">
        <v>16824</v>
      </c>
      <c r="AJ6" s="83">
        <v>6822</v>
      </c>
      <c r="AK6" s="84">
        <f>AH6+AI6+AJ6</f>
        <v>28322</v>
      </c>
      <c r="AL6" s="82">
        <v>4956</v>
      </c>
      <c r="AM6" s="83">
        <v>17323</v>
      </c>
      <c r="AN6" s="83">
        <v>6993</v>
      </c>
      <c r="AO6" s="84">
        <f>AL6+AM6+AN6</f>
        <v>29272</v>
      </c>
      <c r="AP6" s="82">
        <v>5114</v>
      </c>
      <c r="AQ6" s="83">
        <v>17651</v>
      </c>
      <c r="AR6" s="83">
        <v>7070</v>
      </c>
      <c r="AS6" s="84">
        <f>AP6+AQ6+AR6</f>
        <v>29835</v>
      </c>
      <c r="AT6" s="82">
        <v>5044</v>
      </c>
      <c r="AU6" s="83">
        <v>17667</v>
      </c>
      <c r="AV6" s="83">
        <v>7113</v>
      </c>
      <c r="AW6" s="84">
        <f>AT6+AU6+AV6</f>
        <v>29824</v>
      </c>
    </row>
    <row r="7" spans="1:49" ht="15">
      <c r="A7" s="23" t="s">
        <v>2</v>
      </c>
      <c r="B7" s="82">
        <v>523</v>
      </c>
      <c r="C7" s="83">
        <v>2288</v>
      </c>
      <c r="D7" s="83">
        <v>939</v>
      </c>
      <c r="E7" s="84">
        <f t="shared" si="0"/>
        <v>3750</v>
      </c>
      <c r="F7" s="82">
        <v>529</v>
      </c>
      <c r="G7" s="83">
        <v>2256</v>
      </c>
      <c r="H7" s="83">
        <v>942</v>
      </c>
      <c r="I7" s="84">
        <f t="shared" si="1"/>
        <v>3727</v>
      </c>
      <c r="J7" s="82">
        <v>477</v>
      </c>
      <c r="K7" s="83">
        <v>2188</v>
      </c>
      <c r="L7" s="83">
        <v>916</v>
      </c>
      <c r="M7" s="84">
        <v>3581</v>
      </c>
      <c r="N7" s="82">
        <v>424</v>
      </c>
      <c r="O7" s="83">
        <v>1988</v>
      </c>
      <c r="P7" s="83">
        <v>859</v>
      </c>
      <c r="Q7" s="84">
        <v>3271</v>
      </c>
      <c r="R7" s="137">
        <v>378</v>
      </c>
      <c r="S7" s="138">
        <v>1846</v>
      </c>
      <c r="T7" s="138">
        <v>819</v>
      </c>
      <c r="U7" s="139">
        <f>R7+S7+T7</f>
        <v>3043</v>
      </c>
      <c r="V7" s="82">
        <v>362</v>
      </c>
      <c r="W7" s="83">
        <v>1740</v>
      </c>
      <c r="X7" s="83">
        <v>814</v>
      </c>
      <c r="Y7" s="84">
        <f>V7+W7+X7</f>
        <v>2916</v>
      </c>
      <c r="Z7" s="82">
        <v>332</v>
      </c>
      <c r="AA7" s="83">
        <v>1712</v>
      </c>
      <c r="AB7" s="83">
        <v>813</v>
      </c>
      <c r="AC7" s="84">
        <f>Z7+AA7+AB7</f>
        <v>2857</v>
      </c>
      <c r="AD7" s="82">
        <v>371</v>
      </c>
      <c r="AE7" s="83">
        <v>1698</v>
      </c>
      <c r="AF7" s="83">
        <v>811</v>
      </c>
      <c r="AG7" s="84">
        <f>AD7+AE7+AF7</f>
        <v>2880</v>
      </c>
      <c r="AH7" s="82">
        <v>457</v>
      </c>
      <c r="AI7" s="83">
        <v>1798</v>
      </c>
      <c r="AJ7" s="83">
        <v>834</v>
      </c>
      <c r="AK7" s="84">
        <f>AH7+AI7+AJ7</f>
        <v>3089</v>
      </c>
      <c r="AL7" s="82">
        <v>540</v>
      </c>
      <c r="AM7" s="83">
        <v>2043</v>
      </c>
      <c r="AN7" s="83">
        <v>892</v>
      </c>
      <c r="AO7" s="84">
        <f>AL7+AM7+AN7</f>
        <v>3475</v>
      </c>
      <c r="AP7" s="82">
        <v>580</v>
      </c>
      <c r="AQ7" s="83">
        <v>2189</v>
      </c>
      <c r="AR7" s="83">
        <v>929</v>
      </c>
      <c r="AS7" s="84">
        <f>AP7+AQ7+AR7</f>
        <v>3698</v>
      </c>
      <c r="AT7" s="82">
        <v>590</v>
      </c>
      <c r="AU7" s="83">
        <v>2239</v>
      </c>
      <c r="AV7" s="83">
        <v>946</v>
      </c>
      <c r="AW7" s="84">
        <f>AT7+AU7+AV7</f>
        <v>3775</v>
      </c>
    </row>
    <row r="8" spans="1:49" ht="15">
      <c r="A8" s="23" t="s">
        <v>3</v>
      </c>
      <c r="B8" s="82">
        <v>262</v>
      </c>
      <c r="C8" s="83">
        <v>1360</v>
      </c>
      <c r="D8" s="83">
        <v>534</v>
      </c>
      <c r="E8" s="84">
        <f t="shared" si="0"/>
        <v>2156</v>
      </c>
      <c r="F8" s="82">
        <v>250</v>
      </c>
      <c r="G8" s="83">
        <v>1367</v>
      </c>
      <c r="H8" s="83">
        <v>531</v>
      </c>
      <c r="I8" s="84">
        <f t="shared" si="1"/>
        <v>2148</v>
      </c>
      <c r="J8" s="82">
        <v>244</v>
      </c>
      <c r="K8" s="83">
        <v>1340</v>
      </c>
      <c r="L8" s="83">
        <v>528</v>
      </c>
      <c r="M8" s="84">
        <v>2112</v>
      </c>
      <c r="N8" s="82">
        <v>252</v>
      </c>
      <c r="O8" s="83">
        <v>1309</v>
      </c>
      <c r="P8" s="83">
        <v>511</v>
      </c>
      <c r="Q8" s="84">
        <v>2072</v>
      </c>
      <c r="R8" s="137">
        <v>219</v>
      </c>
      <c r="S8" s="138">
        <v>1274</v>
      </c>
      <c r="T8" s="138">
        <v>487</v>
      </c>
      <c r="U8" s="139">
        <f>R8+S8+T8</f>
        <v>1980</v>
      </c>
      <c r="V8" s="82">
        <v>230</v>
      </c>
      <c r="W8" s="83">
        <v>1276</v>
      </c>
      <c r="X8" s="83">
        <v>486</v>
      </c>
      <c r="Y8" s="84">
        <f>V8+W8+X8</f>
        <v>1992</v>
      </c>
      <c r="Z8" s="82">
        <v>236</v>
      </c>
      <c r="AA8" s="83">
        <v>1301</v>
      </c>
      <c r="AB8" s="83">
        <v>503</v>
      </c>
      <c r="AC8" s="84">
        <f>Z8+AA8+AB8</f>
        <v>2040</v>
      </c>
      <c r="AD8" s="82">
        <v>270</v>
      </c>
      <c r="AE8" s="83">
        <v>1319</v>
      </c>
      <c r="AF8" s="83">
        <v>516</v>
      </c>
      <c r="AG8" s="84">
        <f>AD8+AE8+AF8</f>
        <v>2105</v>
      </c>
      <c r="AH8" s="82">
        <v>308</v>
      </c>
      <c r="AI8" s="83">
        <v>1318</v>
      </c>
      <c r="AJ8" s="83">
        <v>508</v>
      </c>
      <c r="AK8" s="84">
        <f>AH8+AI8+AJ8</f>
        <v>2134</v>
      </c>
      <c r="AL8" s="82">
        <v>324</v>
      </c>
      <c r="AM8" s="83">
        <v>1367</v>
      </c>
      <c r="AN8" s="83">
        <v>545</v>
      </c>
      <c r="AO8" s="84">
        <f>AL8+AM8+AN8</f>
        <v>2236</v>
      </c>
      <c r="AP8" s="82">
        <v>336</v>
      </c>
      <c r="AQ8" s="83">
        <v>1414</v>
      </c>
      <c r="AR8" s="83">
        <v>561</v>
      </c>
      <c r="AS8" s="84">
        <f>AP8+AQ8+AR8</f>
        <v>2311</v>
      </c>
      <c r="AT8" s="82">
        <v>340</v>
      </c>
      <c r="AU8" s="83">
        <v>1380</v>
      </c>
      <c r="AV8" s="83">
        <v>558</v>
      </c>
      <c r="AW8" s="84">
        <f>AT8+AU8+AV8</f>
        <v>2278</v>
      </c>
    </row>
    <row r="9" spans="1:49" ht="15" thickBot="1">
      <c r="A9" s="29" t="s">
        <v>13</v>
      </c>
      <c r="B9" s="90">
        <f>SUM(B7:B8)</f>
        <v>785</v>
      </c>
      <c r="C9" s="91">
        <f>SUM(C7:C8)</f>
        <v>3648</v>
      </c>
      <c r="D9" s="91">
        <f>SUM(D7:D8)</f>
        <v>1473</v>
      </c>
      <c r="E9" s="89">
        <f t="shared" si="0"/>
        <v>5906</v>
      </c>
      <c r="F9" s="90">
        <f>SUM(F7:F8)</f>
        <v>779</v>
      </c>
      <c r="G9" s="91">
        <f>SUM(G7:G8)</f>
        <v>3623</v>
      </c>
      <c r="H9" s="91">
        <f>SUM(H7:H8)</f>
        <v>1473</v>
      </c>
      <c r="I9" s="89">
        <f t="shared" si="1"/>
        <v>5875</v>
      </c>
      <c r="J9" s="90">
        <f aca="true" t="shared" si="2" ref="J9:AW9">SUM(J7:J8)</f>
        <v>721</v>
      </c>
      <c r="K9" s="91">
        <f t="shared" si="2"/>
        <v>3528</v>
      </c>
      <c r="L9" s="91">
        <f t="shared" si="2"/>
        <v>1444</v>
      </c>
      <c r="M9" s="89">
        <f t="shared" si="2"/>
        <v>5693</v>
      </c>
      <c r="N9" s="90">
        <f t="shared" si="2"/>
        <v>676</v>
      </c>
      <c r="O9" s="91">
        <f t="shared" si="2"/>
        <v>3297</v>
      </c>
      <c r="P9" s="91">
        <f t="shared" si="2"/>
        <v>1370</v>
      </c>
      <c r="Q9" s="89">
        <f t="shared" si="2"/>
        <v>5343</v>
      </c>
      <c r="R9" s="90">
        <f t="shared" si="2"/>
        <v>597</v>
      </c>
      <c r="S9" s="91">
        <f t="shared" si="2"/>
        <v>3120</v>
      </c>
      <c r="T9" s="91">
        <f t="shared" si="2"/>
        <v>1306</v>
      </c>
      <c r="U9" s="89">
        <f t="shared" si="2"/>
        <v>5023</v>
      </c>
      <c r="V9" s="90">
        <f t="shared" si="2"/>
        <v>592</v>
      </c>
      <c r="W9" s="91">
        <f t="shared" si="2"/>
        <v>3016</v>
      </c>
      <c r="X9" s="91">
        <f t="shared" si="2"/>
        <v>1300</v>
      </c>
      <c r="Y9" s="89">
        <f t="shared" si="2"/>
        <v>4908</v>
      </c>
      <c r="Z9" s="90">
        <f t="shared" si="2"/>
        <v>568</v>
      </c>
      <c r="AA9" s="91">
        <f t="shared" si="2"/>
        <v>3013</v>
      </c>
      <c r="AB9" s="91">
        <f t="shared" si="2"/>
        <v>1316</v>
      </c>
      <c r="AC9" s="89">
        <f t="shared" si="2"/>
        <v>4897</v>
      </c>
      <c r="AD9" s="90">
        <f t="shared" si="2"/>
        <v>641</v>
      </c>
      <c r="AE9" s="91">
        <f t="shared" si="2"/>
        <v>3017</v>
      </c>
      <c r="AF9" s="91">
        <f t="shared" si="2"/>
        <v>1327</v>
      </c>
      <c r="AG9" s="89">
        <f t="shared" si="2"/>
        <v>4985</v>
      </c>
      <c r="AH9" s="90">
        <f t="shared" si="2"/>
        <v>765</v>
      </c>
      <c r="AI9" s="91">
        <f t="shared" si="2"/>
        <v>3116</v>
      </c>
      <c r="AJ9" s="91">
        <f t="shared" si="2"/>
        <v>1342</v>
      </c>
      <c r="AK9" s="89">
        <f t="shared" si="2"/>
        <v>5223</v>
      </c>
      <c r="AL9" s="90">
        <f t="shared" si="2"/>
        <v>864</v>
      </c>
      <c r="AM9" s="91">
        <f t="shared" si="2"/>
        <v>3410</v>
      </c>
      <c r="AN9" s="91">
        <f t="shared" si="2"/>
        <v>1437</v>
      </c>
      <c r="AO9" s="89">
        <f t="shared" si="2"/>
        <v>5711</v>
      </c>
      <c r="AP9" s="90">
        <f t="shared" si="2"/>
        <v>916</v>
      </c>
      <c r="AQ9" s="91">
        <f t="shared" si="2"/>
        <v>3603</v>
      </c>
      <c r="AR9" s="91">
        <f t="shared" si="2"/>
        <v>1490</v>
      </c>
      <c r="AS9" s="89">
        <f t="shared" si="2"/>
        <v>6009</v>
      </c>
      <c r="AT9" s="90">
        <f t="shared" si="2"/>
        <v>930</v>
      </c>
      <c r="AU9" s="91">
        <f t="shared" si="2"/>
        <v>3619</v>
      </c>
      <c r="AV9" s="91">
        <f t="shared" si="2"/>
        <v>1504</v>
      </c>
      <c r="AW9" s="89">
        <f t="shared" si="2"/>
        <v>6053</v>
      </c>
    </row>
    <row r="10" spans="1:9" s="6" customFormat="1" ht="12.75">
      <c r="A10" s="15" t="s">
        <v>43</v>
      </c>
      <c r="B10" s="15" t="s">
        <v>40</v>
      </c>
      <c r="C10" s="5"/>
      <c r="D10" s="5"/>
      <c r="E10" s="5"/>
      <c r="F10" s="5"/>
      <c r="G10" s="5"/>
      <c r="H10" s="5"/>
      <c r="I10" s="5"/>
    </row>
    <row r="11" spans="1:9" s="6" customFormat="1" ht="13.5" thickBot="1">
      <c r="A11" s="15"/>
      <c r="B11" s="15"/>
      <c r="C11" s="5"/>
      <c r="D11" s="5"/>
      <c r="E11" s="5"/>
      <c r="F11" s="5"/>
      <c r="G11" s="5"/>
      <c r="H11" s="5"/>
      <c r="I11" s="5"/>
    </row>
    <row r="12" spans="1:49" s="6" customFormat="1" ht="15">
      <c r="A12" s="203"/>
      <c r="B12" s="253" t="s">
        <v>109</v>
      </c>
      <c r="C12" s="254"/>
      <c r="D12" s="254"/>
      <c r="E12" s="255"/>
      <c r="F12" s="253" t="s">
        <v>110</v>
      </c>
      <c r="G12" s="254"/>
      <c r="H12" s="254"/>
      <c r="I12" s="255"/>
      <c r="J12" s="253" t="s">
        <v>111</v>
      </c>
      <c r="K12" s="254"/>
      <c r="L12" s="254"/>
      <c r="M12" s="255"/>
      <c r="N12" s="253" t="s">
        <v>112</v>
      </c>
      <c r="O12" s="254"/>
      <c r="P12" s="254"/>
      <c r="Q12" s="255"/>
      <c r="R12" s="253" t="s">
        <v>113</v>
      </c>
      <c r="S12" s="254"/>
      <c r="T12" s="254"/>
      <c r="U12" s="255"/>
      <c r="V12" s="253" t="s">
        <v>114</v>
      </c>
      <c r="W12" s="254"/>
      <c r="X12" s="254"/>
      <c r="Y12" s="255"/>
      <c r="Z12" s="253" t="s">
        <v>115</v>
      </c>
      <c r="AA12" s="254"/>
      <c r="AB12" s="254"/>
      <c r="AC12" s="255"/>
      <c r="AD12" s="253" t="s">
        <v>116</v>
      </c>
      <c r="AE12" s="254"/>
      <c r="AF12" s="254"/>
      <c r="AG12" s="255"/>
      <c r="AH12" s="253" t="s">
        <v>117</v>
      </c>
      <c r="AI12" s="254"/>
      <c r="AJ12" s="254"/>
      <c r="AK12" s="255"/>
      <c r="AL12" s="253" t="s">
        <v>118</v>
      </c>
      <c r="AM12" s="254"/>
      <c r="AN12" s="254"/>
      <c r="AO12" s="255"/>
      <c r="AP12" s="253" t="s">
        <v>119</v>
      </c>
      <c r="AQ12" s="254"/>
      <c r="AR12" s="254"/>
      <c r="AS12" s="255"/>
      <c r="AT12" s="253" t="s">
        <v>120</v>
      </c>
      <c r="AU12" s="254"/>
      <c r="AV12" s="254"/>
      <c r="AW12" s="255"/>
    </row>
    <row r="13" spans="1:57" s="53" customFormat="1" ht="30" thickBot="1">
      <c r="A13" s="50"/>
      <c r="B13" s="39" t="s">
        <v>7</v>
      </c>
      <c r="C13" s="51" t="s">
        <v>61</v>
      </c>
      <c r="D13" s="51" t="s">
        <v>8</v>
      </c>
      <c r="E13" s="52" t="s">
        <v>26</v>
      </c>
      <c r="F13" s="39" t="s">
        <v>7</v>
      </c>
      <c r="G13" s="51" t="s">
        <v>107</v>
      </c>
      <c r="H13" s="51" t="s">
        <v>8</v>
      </c>
      <c r="I13" s="52" t="s">
        <v>26</v>
      </c>
      <c r="J13" s="39" t="s">
        <v>7</v>
      </c>
      <c r="K13" s="51" t="s">
        <v>107</v>
      </c>
      <c r="L13" s="51" t="s">
        <v>8</v>
      </c>
      <c r="M13" s="52" t="s">
        <v>26</v>
      </c>
      <c r="N13" s="39" t="s">
        <v>7</v>
      </c>
      <c r="O13" s="51" t="s">
        <v>107</v>
      </c>
      <c r="P13" s="51" t="s">
        <v>8</v>
      </c>
      <c r="Q13" s="52" t="s">
        <v>26</v>
      </c>
      <c r="R13" s="134" t="s">
        <v>7</v>
      </c>
      <c r="S13" s="135" t="s">
        <v>107</v>
      </c>
      <c r="T13" s="135" t="s">
        <v>8</v>
      </c>
      <c r="U13" s="136" t="s">
        <v>26</v>
      </c>
      <c r="V13" s="39" t="s">
        <v>7</v>
      </c>
      <c r="W13" s="51" t="s">
        <v>107</v>
      </c>
      <c r="X13" s="51" t="s">
        <v>8</v>
      </c>
      <c r="Y13" s="52" t="s">
        <v>26</v>
      </c>
      <c r="Z13" s="39" t="s">
        <v>7</v>
      </c>
      <c r="AA13" s="51" t="s">
        <v>107</v>
      </c>
      <c r="AB13" s="51" t="s">
        <v>8</v>
      </c>
      <c r="AC13" s="52" t="s">
        <v>26</v>
      </c>
      <c r="AD13" s="39" t="s">
        <v>7</v>
      </c>
      <c r="AE13" s="51" t="s">
        <v>107</v>
      </c>
      <c r="AF13" s="51" t="s">
        <v>8</v>
      </c>
      <c r="AG13" s="52" t="s">
        <v>26</v>
      </c>
      <c r="AH13" s="39" t="s">
        <v>7</v>
      </c>
      <c r="AI13" s="51" t="s">
        <v>107</v>
      </c>
      <c r="AJ13" s="51" t="s">
        <v>8</v>
      </c>
      <c r="AK13" s="52" t="s">
        <v>26</v>
      </c>
      <c r="AL13" s="39" t="s">
        <v>7</v>
      </c>
      <c r="AM13" s="51" t="s">
        <v>107</v>
      </c>
      <c r="AN13" s="51" t="s">
        <v>8</v>
      </c>
      <c r="AO13" s="52" t="s">
        <v>26</v>
      </c>
      <c r="AP13" s="39" t="s">
        <v>7</v>
      </c>
      <c r="AQ13" s="51" t="s">
        <v>107</v>
      </c>
      <c r="AR13" s="51" t="s">
        <v>8</v>
      </c>
      <c r="AS13" s="52" t="s">
        <v>26</v>
      </c>
      <c r="AT13" s="39" t="s">
        <v>7</v>
      </c>
      <c r="AU13" s="51" t="s">
        <v>107</v>
      </c>
      <c r="AV13" s="51" t="s">
        <v>8</v>
      </c>
      <c r="AW13" s="52" t="s">
        <v>26</v>
      </c>
      <c r="AX13" s="6"/>
      <c r="AY13" s="6"/>
      <c r="AZ13" s="6"/>
      <c r="BA13" s="6"/>
      <c r="BB13" s="6"/>
      <c r="BC13" s="6"/>
      <c r="BD13" s="6"/>
      <c r="BE13" s="6"/>
    </row>
    <row r="14" spans="1:57" ht="15">
      <c r="A14" s="22" t="s">
        <v>0</v>
      </c>
      <c r="B14" s="82">
        <v>714944</v>
      </c>
      <c r="C14" s="83">
        <v>3265058</v>
      </c>
      <c r="D14" s="83">
        <v>1121537</v>
      </c>
      <c r="E14" s="84">
        <v>5101539</v>
      </c>
      <c r="F14" s="82">
        <v>710718</v>
      </c>
      <c r="G14" s="83">
        <v>3256126</v>
      </c>
      <c r="H14" s="83">
        <v>1120297</v>
      </c>
      <c r="I14" s="84">
        <f aca="true" t="shared" si="3" ref="I14:I19">SUM(F14:H14)</f>
        <v>5087141</v>
      </c>
      <c r="J14" s="82">
        <v>702159</v>
      </c>
      <c r="K14" s="83">
        <v>3235383</v>
      </c>
      <c r="L14" s="83">
        <v>1115885</v>
      </c>
      <c r="M14" s="84">
        <f aca="true" t="shared" si="4" ref="M14:M19">SUM(J14:L14)</f>
        <v>5053427</v>
      </c>
      <c r="N14" s="82">
        <v>693544</v>
      </c>
      <c r="O14" s="83">
        <v>3228123</v>
      </c>
      <c r="P14" s="83">
        <v>1112709</v>
      </c>
      <c r="Q14" s="84">
        <f aca="true" t="shared" si="5" ref="Q14:Q19">SUM(N14:P14)</f>
        <v>5034376</v>
      </c>
      <c r="R14" s="82">
        <v>677221</v>
      </c>
      <c r="S14" s="83">
        <v>3186506</v>
      </c>
      <c r="T14" s="83">
        <v>1105202</v>
      </c>
      <c r="U14" s="84">
        <f aca="true" t="shared" si="6" ref="U14:U19">SUM(R14:T14)</f>
        <v>4968929</v>
      </c>
      <c r="V14" s="82">
        <v>741508</v>
      </c>
      <c r="W14" s="83">
        <v>3123735</v>
      </c>
      <c r="X14" s="83">
        <v>1047817</v>
      </c>
      <c r="Y14" s="84">
        <f aca="true" t="shared" si="7" ref="Y14:Y19">SUM(V14:X14)</f>
        <v>4913060</v>
      </c>
      <c r="Z14" s="82">
        <v>768895</v>
      </c>
      <c r="AA14" s="83">
        <v>3196825</v>
      </c>
      <c r="AB14" s="83">
        <v>1063582</v>
      </c>
      <c r="AC14" s="84">
        <f aca="true" t="shared" si="8" ref="AC14:AC19">SUM(Z14:AB14)</f>
        <v>5029302</v>
      </c>
      <c r="AD14" s="82">
        <v>783277</v>
      </c>
      <c r="AE14" s="83">
        <v>3200588</v>
      </c>
      <c r="AF14" s="83">
        <v>1068820</v>
      </c>
      <c r="AG14" s="84">
        <f aca="true" t="shared" si="9" ref="AG14:AG19">SUM(AD14:AF14)</f>
        <v>5052685</v>
      </c>
      <c r="AH14" s="82">
        <v>865276</v>
      </c>
      <c r="AI14" s="83">
        <v>3248656</v>
      </c>
      <c r="AJ14" s="83">
        <v>1085140</v>
      </c>
      <c r="AK14" s="84">
        <f aca="true" t="shared" si="10" ref="AK14:AK19">SUM(AH14:AJ14)</f>
        <v>5199072</v>
      </c>
      <c r="AL14" s="82">
        <v>891241</v>
      </c>
      <c r="AM14" s="83">
        <v>3296195</v>
      </c>
      <c r="AN14" s="83">
        <v>1100153</v>
      </c>
      <c r="AO14" s="84">
        <f aca="true" t="shared" si="11" ref="AO14:AO19">SUM(AL14:AN14)</f>
        <v>5287589</v>
      </c>
      <c r="AP14" s="82">
        <v>874744</v>
      </c>
      <c r="AQ14" s="83">
        <v>3295860</v>
      </c>
      <c r="AR14" s="83">
        <v>1110693</v>
      </c>
      <c r="AS14" s="84">
        <f aca="true" t="shared" si="12" ref="AS14:AS19">SUM(AP14:AR14)</f>
        <v>5281297</v>
      </c>
      <c r="AT14" s="82">
        <v>850093</v>
      </c>
      <c r="AU14" s="83">
        <v>3301652</v>
      </c>
      <c r="AV14" s="83">
        <v>1124967</v>
      </c>
      <c r="AW14" s="84">
        <f aca="true" t="shared" si="13" ref="AW14:AW19">SUM(AT14:AV14)</f>
        <v>5276712</v>
      </c>
      <c r="AX14" s="6"/>
      <c r="AY14" s="6"/>
      <c r="AZ14" s="6"/>
      <c r="BA14" s="6"/>
      <c r="BB14" s="6"/>
      <c r="BC14" s="6"/>
      <c r="BD14" s="6"/>
      <c r="BE14" s="6"/>
    </row>
    <row r="15" spans="1:57" ht="15">
      <c r="A15" s="23" t="s">
        <v>41</v>
      </c>
      <c r="B15" s="82">
        <v>35030</v>
      </c>
      <c r="C15" s="83">
        <v>162002</v>
      </c>
      <c r="D15" s="83">
        <v>56065</v>
      </c>
      <c r="E15" s="84">
        <v>253097</v>
      </c>
      <c r="F15" s="82">
        <v>34310</v>
      </c>
      <c r="G15" s="83">
        <v>160045</v>
      </c>
      <c r="H15" s="83">
        <v>55586</v>
      </c>
      <c r="I15" s="84">
        <f t="shared" si="3"/>
        <v>249941</v>
      </c>
      <c r="J15" s="82">
        <v>33246</v>
      </c>
      <c r="K15" s="83">
        <v>157522</v>
      </c>
      <c r="L15" s="83">
        <v>55092</v>
      </c>
      <c r="M15" s="84">
        <f t="shared" si="4"/>
        <v>245860</v>
      </c>
      <c r="N15" s="82">
        <v>32442</v>
      </c>
      <c r="O15" s="83">
        <v>156106</v>
      </c>
      <c r="P15" s="83">
        <v>54609</v>
      </c>
      <c r="Q15" s="84">
        <f t="shared" si="5"/>
        <v>243157</v>
      </c>
      <c r="R15" s="82">
        <v>31396</v>
      </c>
      <c r="S15" s="83">
        <v>153453</v>
      </c>
      <c r="T15" s="83">
        <v>54140</v>
      </c>
      <c r="U15" s="84">
        <f t="shared" si="6"/>
        <v>238989</v>
      </c>
      <c r="V15" s="82">
        <v>34427</v>
      </c>
      <c r="W15" s="83">
        <v>150976</v>
      </c>
      <c r="X15" s="83">
        <v>51126</v>
      </c>
      <c r="Y15" s="84">
        <f t="shared" si="7"/>
        <v>236529</v>
      </c>
      <c r="Z15" s="82">
        <v>35207</v>
      </c>
      <c r="AA15" s="83">
        <v>154410</v>
      </c>
      <c r="AB15" s="83">
        <v>51937</v>
      </c>
      <c r="AC15" s="84">
        <f t="shared" si="8"/>
        <v>241554</v>
      </c>
      <c r="AD15" s="82">
        <v>35701</v>
      </c>
      <c r="AE15" s="83">
        <v>154156</v>
      </c>
      <c r="AF15" s="83">
        <v>52260</v>
      </c>
      <c r="AG15" s="84">
        <f t="shared" si="9"/>
        <v>242117</v>
      </c>
      <c r="AH15" s="82">
        <v>40367</v>
      </c>
      <c r="AI15" s="83">
        <v>157843</v>
      </c>
      <c r="AJ15" s="83">
        <v>53090</v>
      </c>
      <c r="AK15" s="84">
        <f t="shared" si="10"/>
        <v>251300</v>
      </c>
      <c r="AL15" s="82">
        <v>42326</v>
      </c>
      <c r="AM15" s="83">
        <v>161049</v>
      </c>
      <c r="AN15" s="83">
        <v>54030</v>
      </c>
      <c r="AO15" s="84">
        <f t="shared" si="11"/>
        <v>257405</v>
      </c>
      <c r="AP15" s="82">
        <v>42441</v>
      </c>
      <c r="AQ15" s="83">
        <v>162697</v>
      </c>
      <c r="AR15" s="83">
        <v>54960</v>
      </c>
      <c r="AS15" s="84">
        <f t="shared" si="12"/>
        <v>260098</v>
      </c>
      <c r="AT15" s="82">
        <v>41722</v>
      </c>
      <c r="AU15" s="83">
        <v>164459</v>
      </c>
      <c r="AV15" s="83">
        <v>56187</v>
      </c>
      <c r="AW15" s="84">
        <f t="shared" si="13"/>
        <v>262368</v>
      </c>
      <c r="AX15" s="6"/>
      <c r="AY15" s="6"/>
      <c r="AZ15" s="6"/>
      <c r="BA15" s="6"/>
      <c r="BB15" s="6"/>
      <c r="BC15" s="6"/>
      <c r="BD15" s="6"/>
      <c r="BE15" s="6"/>
    </row>
    <row r="16" spans="1:57" ht="15">
      <c r="A16" s="23" t="s">
        <v>1</v>
      </c>
      <c r="B16" s="82">
        <v>4359</v>
      </c>
      <c r="C16" s="83">
        <v>18207</v>
      </c>
      <c r="D16" s="83">
        <v>7826</v>
      </c>
      <c r="E16" s="84">
        <v>30392</v>
      </c>
      <c r="F16" s="82">
        <v>4348</v>
      </c>
      <c r="G16" s="83">
        <v>18064</v>
      </c>
      <c r="H16" s="83">
        <v>7781</v>
      </c>
      <c r="I16" s="84">
        <f t="shared" si="3"/>
        <v>30193</v>
      </c>
      <c r="J16" s="82">
        <v>4200</v>
      </c>
      <c r="K16" s="83">
        <v>17865</v>
      </c>
      <c r="L16" s="83">
        <v>7764</v>
      </c>
      <c r="M16" s="84">
        <f t="shared" si="4"/>
        <v>29829</v>
      </c>
      <c r="N16" s="82">
        <v>4050</v>
      </c>
      <c r="O16" s="83">
        <v>17582</v>
      </c>
      <c r="P16" s="83">
        <v>7643</v>
      </c>
      <c r="Q16" s="84">
        <f t="shared" si="5"/>
        <v>29275</v>
      </c>
      <c r="R16" s="82">
        <v>3825</v>
      </c>
      <c r="S16" s="83">
        <v>17225</v>
      </c>
      <c r="T16" s="83">
        <v>7585</v>
      </c>
      <c r="U16" s="84">
        <f t="shared" si="6"/>
        <v>28635</v>
      </c>
      <c r="V16" s="82">
        <v>4095</v>
      </c>
      <c r="W16" s="83">
        <v>16962</v>
      </c>
      <c r="X16" s="83">
        <v>7189</v>
      </c>
      <c r="Y16" s="84">
        <f t="shared" si="7"/>
        <v>28246</v>
      </c>
      <c r="Z16" s="82">
        <v>4308</v>
      </c>
      <c r="AA16" s="83">
        <v>17400</v>
      </c>
      <c r="AB16" s="83">
        <v>7350</v>
      </c>
      <c r="AC16" s="84">
        <f t="shared" si="8"/>
        <v>29058</v>
      </c>
      <c r="AD16" s="82">
        <v>4356</v>
      </c>
      <c r="AE16" s="83">
        <v>17267</v>
      </c>
      <c r="AF16" s="83">
        <v>7312</v>
      </c>
      <c r="AG16" s="84">
        <f t="shared" si="9"/>
        <v>28935</v>
      </c>
      <c r="AH16" s="82">
        <v>4782</v>
      </c>
      <c r="AI16" s="83">
        <v>17546</v>
      </c>
      <c r="AJ16" s="83">
        <v>7404</v>
      </c>
      <c r="AK16" s="84">
        <f t="shared" si="10"/>
        <v>29732</v>
      </c>
      <c r="AL16" s="82">
        <v>5028</v>
      </c>
      <c r="AM16" s="83">
        <v>17993</v>
      </c>
      <c r="AN16" s="83">
        <v>7548</v>
      </c>
      <c r="AO16" s="84">
        <f t="shared" si="11"/>
        <v>30569</v>
      </c>
      <c r="AP16" s="82">
        <v>5157</v>
      </c>
      <c r="AQ16" s="83">
        <v>18329</v>
      </c>
      <c r="AR16" s="83">
        <v>7648</v>
      </c>
      <c r="AS16" s="84">
        <f t="shared" si="12"/>
        <v>31134</v>
      </c>
      <c r="AT16" s="82">
        <v>5077</v>
      </c>
      <c r="AU16" s="83">
        <v>18570</v>
      </c>
      <c r="AV16" s="83">
        <v>7810</v>
      </c>
      <c r="AW16" s="84">
        <f t="shared" si="13"/>
        <v>31457</v>
      </c>
      <c r="AX16" s="6"/>
      <c r="AY16" s="6"/>
      <c r="AZ16" s="6"/>
      <c r="BA16" s="6"/>
      <c r="BB16" s="6"/>
      <c r="BC16" s="6"/>
      <c r="BD16" s="6"/>
      <c r="BE16" s="6"/>
    </row>
    <row r="17" spans="1:57" ht="15">
      <c r="A17" s="23" t="s">
        <v>2</v>
      </c>
      <c r="B17" s="82">
        <v>490</v>
      </c>
      <c r="C17" s="83">
        <v>2358</v>
      </c>
      <c r="D17" s="83">
        <v>1045</v>
      </c>
      <c r="E17" s="84">
        <v>3893</v>
      </c>
      <c r="F17" s="82">
        <v>492</v>
      </c>
      <c r="G17" s="83">
        <v>2375</v>
      </c>
      <c r="H17" s="83">
        <v>1041</v>
      </c>
      <c r="I17" s="84">
        <f t="shared" si="3"/>
        <v>3908</v>
      </c>
      <c r="J17" s="82">
        <v>477</v>
      </c>
      <c r="K17" s="83">
        <v>2296</v>
      </c>
      <c r="L17" s="83">
        <v>1021</v>
      </c>
      <c r="M17" s="84">
        <f t="shared" si="4"/>
        <v>3794</v>
      </c>
      <c r="N17" s="82">
        <v>414</v>
      </c>
      <c r="O17" s="83">
        <v>2145</v>
      </c>
      <c r="P17" s="83">
        <v>973</v>
      </c>
      <c r="Q17" s="84">
        <f t="shared" si="5"/>
        <v>3532</v>
      </c>
      <c r="R17" s="82">
        <v>366</v>
      </c>
      <c r="S17" s="83">
        <v>1970</v>
      </c>
      <c r="T17" s="83">
        <v>939</v>
      </c>
      <c r="U17" s="84">
        <f t="shared" si="6"/>
        <v>3275</v>
      </c>
      <c r="V17" s="82">
        <v>366</v>
      </c>
      <c r="W17" s="83">
        <v>1898</v>
      </c>
      <c r="X17" s="83">
        <v>866</v>
      </c>
      <c r="Y17" s="84">
        <f t="shared" si="7"/>
        <v>3130</v>
      </c>
      <c r="Z17" s="82">
        <v>373</v>
      </c>
      <c r="AA17" s="83">
        <v>1922</v>
      </c>
      <c r="AB17" s="83">
        <v>883</v>
      </c>
      <c r="AC17" s="84">
        <f t="shared" si="8"/>
        <v>3178</v>
      </c>
      <c r="AD17" s="82">
        <v>363</v>
      </c>
      <c r="AE17" s="83">
        <v>1876</v>
      </c>
      <c r="AF17" s="83">
        <v>862</v>
      </c>
      <c r="AG17" s="84">
        <f t="shared" si="9"/>
        <v>3101</v>
      </c>
      <c r="AH17" s="82">
        <v>482</v>
      </c>
      <c r="AI17" s="83">
        <v>1905</v>
      </c>
      <c r="AJ17" s="83">
        <v>890</v>
      </c>
      <c r="AK17" s="84">
        <f t="shared" si="10"/>
        <v>3277</v>
      </c>
      <c r="AL17" s="82">
        <v>547</v>
      </c>
      <c r="AM17" s="83">
        <v>2056</v>
      </c>
      <c r="AN17" s="83">
        <v>937</v>
      </c>
      <c r="AO17" s="84">
        <f t="shared" si="11"/>
        <v>3540</v>
      </c>
      <c r="AP17" s="82">
        <v>610</v>
      </c>
      <c r="AQ17" s="83">
        <v>2265</v>
      </c>
      <c r="AR17" s="83">
        <v>987</v>
      </c>
      <c r="AS17" s="84">
        <f t="shared" si="12"/>
        <v>3862</v>
      </c>
      <c r="AT17" s="82">
        <v>615</v>
      </c>
      <c r="AU17" s="83">
        <v>2362</v>
      </c>
      <c r="AV17" s="83">
        <v>1032</v>
      </c>
      <c r="AW17" s="84">
        <f t="shared" si="13"/>
        <v>4009</v>
      </c>
      <c r="AX17" s="6"/>
      <c r="AY17" s="6"/>
      <c r="AZ17" s="6"/>
      <c r="BA17" s="6"/>
      <c r="BB17" s="6"/>
      <c r="BC17" s="6"/>
      <c r="BD17" s="6"/>
      <c r="BE17" s="6"/>
    </row>
    <row r="18" spans="1:57" ht="15">
      <c r="A18" s="23" t="s">
        <v>3</v>
      </c>
      <c r="B18" s="82">
        <v>294</v>
      </c>
      <c r="C18" s="83">
        <v>1424</v>
      </c>
      <c r="D18" s="83">
        <v>609</v>
      </c>
      <c r="E18" s="84">
        <v>2327</v>
      </c>
      <c r="F18" s="82">
        <v>294</v>
      </c>
      <c r="G18" s="83">
        <v>1401</v>
      </c>
      <c r="H18" s="83">
        <v>616</v>
      </c>
      <c r="I18" s="84">
        <f t="shared" si="3"/>
        <v>2311</v>
      </c>
      <c r="J18" s="82">
        <v>278</v>
      </c>
      <c r="K18" s="83">
        <v>1408</v>
      </c>
      <c r="L18" s="83">
        <v>607</v>
      </c>
      <c r="M18" s="84">
        <f t="shared" si="4"/>
        <v>2293</v>
      </c>
      <c r="N18" s="82">
        <v>251</v>
      </c>
      <c r="O18" s="83">
        <v>1372</v>
      </c>
      <c r="P18" s="83">
        <v>595</v>
      </c>
      <c r="Q18" s="84">
        <f t="shared" si="5"/>
        <v>2218</v>
      </c>
      <c r="R18" s="82">
        <v>244</v>
      </c>
      <c r="S18" s="83">
        <v>1348</v>
      </c>
      <c r="T18" s="83">
        <v>594</v>
      </c>
      <c r="U18" s="84">
        <f t="shared" si="6"/>
        <v>2186</v>
      </c>
      <c r="V18" s="82">
        <v>251</v>
      </c>
      <c r="W18" s="83">
        <v>1335</v>
      </c>
      <c r="X18" s="83">
        <v>573</v>
      </c>
      <c r="Y18" s="84">
        <f t="shared" si="7"/>
        <v>2159</v>
      </c>
      <c r="Z18" s="82">
        <v>272</v>
      </c>
      <c r="AA18" s="83">
        <v>1338</v>
      </c>
      <c r="AB18" s="83">
        <v>600</v>
      </c>
      <c r="AC18" s="84">
        <f t="shared" si="8"/>
        <v>2210</v>
      </c>
      <c r="AD18" s="82">
        <v>279</v>
      </c>
      <c r="AE18" s="83">
        <v>1323</v>
      </c>
      <c r="AF18" s="83">
        <v>598</v>
      </c>
      <c r="AG18" s="84">
        <f t="shared" si="9"/>
        <v>2200</v>
      </c>
      <c r="AH18" s="82">
        <v>300</v>
      </c>
      <c r="AI18" s="83">
        <v>1372</v>
      </c>
      <c r="AJ18" s="83">
        <v>606</v>
      </c>
      <c r="AK18" s="84">
        <f t="shared" si="10"/>
        <v>2278</v>
      </c>
      <c r="AL18" s="82">
        <v>332</v>
      </c>
      <c r="AM18" s="83">
        <v>1420</v>
      </c>
      <c r="AN18" s="83">
        <v>609</v>
      </c>
      <c r="AO18" s="84">
        <f t="shared" si="11"/>
        <v>2361</v>
      </c>
      <c r="AP18" s="82">
        <v>344</v>
      </c>
      <c r="AQ18" s="83">
        <v>1452</v>
      </c>
      <c r="AR18" s="83">
        <v>614</v>
      </c>
      <c r="AS18" s="84">
        <f t="shared" si="12"/>
        <v>2410</v>
      </c>
      <c r="AT18" s="82">
        <v>330</v>
      </c>
      <c r="AU18" s="83">
        <v>1484</v>
      </c>
      <c r="AV18" s="83">
        <v>637</v>
      </c>
      <c r="AW18" s="84">
        <f t="shared" si="13"/>
        <v>2451</v>
      </c>
      <c r="AX18" s="6"/>
      <c r="AY18" s="6"/>
      <c r="AZ18" s="6"/>
      <c r="BA18" s="6"/>
      <c r="BB18" s="6"/>
      <c r="BC18" s="6"/>
      <c r="BD18" s="6"/>
      <c r="BE18" s="6"/>
    </row>
    <row r="19" spans="1:57" ht="15" thickBot="1">
      <c r="A19" s="174" t="s">
        <v>13</v>
      </c>
      <c r="B19" s="175">
        <f>SUM(B17:B18)</f>
        <v>784</v>
      </c>
      <c r="C19" s="176">
        <f>SUM(C17:C18)</f>
        <v>3782</v>
      </c>
      <c r="D19" s="176">
        <f>SUM(D17:D18)</f>
        <v>1654</v>
      </c>
      <c r="E19" s="177">
        <f>SUM(B19:D19)</f>
        <v>6220</v>
      </c>
      <c r="F19" s="175">
        <f>SUM(F17:F18)</f>
        <v>786</v>
      </c>
      <c r="G19" s="176">
        <f>SUM(G17:G18)</f>
        <v>3776</v>
      </c>
      <c r="H19" s="176">
        <f>SUM(H17:H18)</f>
        <v>1657</v>
      </c>
      <c r="I19" s="177">
        <f t="shared" si="3"/>
        <v>6219</v>
      </c>
      <c r="J19" s="175">
        <f>SUM(J17:J18)</f>
        <v>755</v>
      </c>
      <c r="K19" s="176">
        <f>SUM(K17:K18)</f>
        <v>3704</v>
      </c>
      <c r="L19" s="176">
        <f>SUM(L17:L18)</f>
        <v>1628</v>
      </c>
      <c r="M19" s="177">
        <f t="shared" si="4"/>
        <v>6087</v>
      </c>
      <c r="N19" s="175">
        <f>SUM(N17:N18)</f>
        <v>665</v>
      </c>
      <c r="O19" s="176">
        <f>SUM(O17:O18)</f>
        <v>3517</v>
      </c>
      <c r="P19" s="176">
        <f>SUM(P17:P18)</f>
        <v>1568</v>
      </c>
      <c r="Q19" s="177">
        <f t="shared" si="5"/>
        <v>5750</v>
      </c>
      <c r="R19" s="175">
        <f>SUM(R17:R18)</f>
        <v>610</v>
      </c>
      <c r="S19" s="176">
        <f>SUM(S17:S18)</f>
        <v>3318</v>
      </c>
      <c r="T19" s="176">
        <f>SUM(T17:T18)</f>
        <v>1533</v>
      </c>
      <c r="U19" s="177">
        <f t="shared" si="6"/>
        <v>5461</v>
      </c>
      <c r="V19" s="175">
        <f>SUM(V17:V18)</f>
        <v>617</v>
      </c>
      <c r="W19" s="176">
        <f>SUM(W17:W18)</f>
        <v>3233</v>
      </c>
      <c r="X19" s="176">
        <f>SUM(X17:X18)</f>
        <v>1439</v>
      </c>
      <c r="Y19" s="177">
        <f t="shared" si="7"/>
        <v>5289</v>
      </c>
      <c r="Z19" s="175">
        <f>SUM(Z17:Z18)</f>
        <v>645</v>
      </c>
      <c r="AA19" s="176">
        <f>SUM(AA17:AA18)</f>
        <v>3260</v>
      </c>
      <c r="AB19" s="176">
        <f>SUM(AB17:AB18)</f>
        <v>1483</v>
      </c>
      <c r="AC19" s="177">
        <f t="shared" si="8"/>
        <v>5388</v>
      </c>
      <c r="AD19" s="175">
        <f>SUM(AD17:AD18)</f>
        <v>642</v>
      </c>
      <c r="AE19" s="176">
        <f>SUM(AE17:AE18)</f>
        <v>3199</v>
      </c>
      <c r="AF19" s="176">
        <f>SUM(AF17:AF18)</f>
        <v>1460</v>
      </c>
      <c r="AG19" s="177">
        <f t="shared" si="9"/>
        <v>5301</v>
      </c>
      <c r="AH19" s="175">
        <f>SUM(AH17:AH18)</f>
        <v>782</v>
      </c>
      <c r="AI19" s="176">
        <f>SUM(AI17:AI18)</f>
        <v>3277</v>
      </c>
      <c r="AJ19" s="176">
        <f>SUM(AJ17:AJ18)</f>
        <v>1496</v>
      </c>
      <c r="AK19" s="177">
        <f t="shared" si="10"/>
        <v>5555</v>
      </c>
      <c r="AL19" s="175">
        <f>SUM(AL17:AL18)</f>
        <v>879</v>
      </c>
      <c r="AM19" s="176">
        <f>SUM(AM17:AM18)</f>
        <v>3476</v>
      </c>
      <c r="AN19" s="176">
        <f>SUM(AN17:AN18)</f>
        <v>1546</v>
      </c>
      <c r="AO19" s="177">
        <f t="shared" si="11"/>
        <v>5901</v>
      </c>
      <c r="AP19" s="175">
        <f>SUM(AP17:AP18)</f>
        <v>954</v>
      </c>
      <c r="AQ19" s="176">
        <f>SUM(AQ17:AQ18)</f>
        <v>3717</v>
      </c>
      <c r="AR19" s="176">
        <f>SUM(AR17:AR18)</f>
        <v>1601</v>
      </c>
      <c r="AS19" s="177">
        <f t="shared" si="12"/>
        <v>6272</v>
      </c>
      <c r="AT19" s="175">
        <f>SUM(AT17:AT18)</f>
        <v>945</v>
      </c>
      <c r="AU19" s="176">
        <f>SUM(AU17:AU18)</f>
        <v>3846</v>
      </c>
      <c r="AV19" s="176">
        <f>SUM(AV17:AV18)</f>
        <v>1669</v>
      </c>
      <c r="AW19" s="177">
        <f t="shared" si="13"/>
        <v>6460</v>
      </c>
      <c r="AX19" s="6"/>
      <c r="AY19" s="6"/>
      <c r="AZ19" s="6"/>
      <c r="BA19" s="6"/>
      <c r="BB19" s="6"/>
      <c r="BC19" s="6"/>
      <c r="BD19" s="6"/>
      <c r="BE19" s="6"/>
    </row>
    <row r="20" spans="1:9" s="6" customFormat="1" ht="12.75">
      <c r="A20" s="15" t="s">
        <v>43</v>
      </c>
      <c r="B20" s="15" t="s">
        <v>40</v>
      </c>
      <c r="C20" s="5"/>
      <c r="D20" s="5"/>
      <c r="E20" s="5"/>
      <c r="F20" s="5"/>
      <c r="G20" s="5"/>
      <c r="H20" s="5"/>
      <c r="I20" s="5"/>
    </row>
    <row r="21" spans="1:9" s="130" customFormat="1" ht="13.5" thickBot="1">
      <c r="A21" s="128"/>
      <c r="B21" s="128"/>
      <c r="C21" s="129"/>
      <c r="D21" s="129"/>
      <c r="E21" s="129"/>
      <c r="F21" s="129"/>
      <c r="G21" s="129"/>
      <c r="H21" s="129"/>
      <c r="I21" s="129"/>
    </row>
    <row r="22" spans="1:49" s="6" customFormat="1" ht="15">
      <c r="A22" s="203"/>
      <c r="B22" s="253" t="s">
        <v>137</v>
      </c>
      <c r="C22" s="254"/>
      <c r="D22" s="254"/>
      <c r="E22" s="255"/>
      <c r="F22" s="253" t="s">
        <v>138</v>
      </c>
      <c r="G22" s="254"/>
      <c r="H22" s="254"/>
      <c r="I22" s="255"/>
      <c r="J22" s="253" t="s">
        <v>139</v>
      </c>
      <c r="K22" s="254"/>
      <c r="L22" s="254"/>
      <c r="M22" s="255"/>
      <c r="N22" s="253" t="s">
        <v>140</v>
      </c>
      <c r="O22" s="254"/>
      <c r="P22" s="254"/>
      <c r="Q22" s="255"/>
      <c r="R22" s="253" t="s">
        <v>141</v>
      </c>
      <c r="S22" s="254"/>
      <c r="T22" s="254"/>
      <c r="U22" s="255"/>
      <c r="V22" s="253" t="s">
        <v>142</v>
      </c>
      <c r="W22" s="254"/>
      <c r="X22" s="254"/>
      <c r="Y22" s="255"/>
      <c r="Z22" s="253" t="s">
        <v>143</v>
      </c>
      <c r="AA22" s="254"/>
      <c r="AB22" s="254"/>
      <c r="AC22" s="255"/>
      <c r="AD22" s="253" t="s">
        <v>144</v>
      </c>
      <c r="AE22" s="254"/>
      <c r="AF22" s="254"/>
      <c r="AG22" s="255"/>
      <c r="AH22" s="253" t="s">
        <v>145</v>
      </c>
      <c r="AI22" s="254"/>
      <c r="AJ22" s="254"/>
      <c r="AK22" s="255"/>
      <c r="AL22" s="253" t="s">
        <v>146</v>
      </c>
      <c r="AM22" s="254"/>
      <c r="AN22" s="254"/>
      <c r="AO22" s="255"/>
      <c r="AP22" s="253" t="s">
        <v>147</v>
      </c>
      <c r="AQ22" s="254"/>
      <c r="AR22" s="254"/>
      <c r="AS22" s="255"/>
      <c r="AT22" s="253" t="s">
        <v>148</v>
      </c>
      <c r="AU22" s="254"/>
      <c r="AV22" s="254"/>
      <c r="AW22" s="255"/>
    </row>
    <row r="23" spans="1:57" s="53" customFormat="1" ht="30" thickBot="1">
      <c r="A23" s="50"/>
      <c r="B23" s="39" t="s">
        <v>7</v>
      </c>
      <c r="C23" s="51" t="s">
        <v>61</v>
      </c>
      <c r="D23" s="51" t="s">
        <v>8</v>
      </c>
      <c r="E23" s="52" t="s">
        <v>26</v>
      </c>
      <c r="F23" s="39" t="s">
        <v>7</v>
      </c>
      <c r="G23" s="51" t="s">
        <v>107</v>
      </c>
      <c r="H23" s="51" t="s">
        <v>8</v>
      </c>
      <c r="I23" s="52" t="s">
        <v>26</v>
      </c>
      <c r="J23" s="39" t="s">
        <v>7</v>
      </c>
      <c r="K23" s="51" t="s">
        <v>107</v>
      </c>
      <c r="L23" s="51" t="s">
        <v>8</v>
      </c>
      <c r="M23" s="52" t="s">
        <v>26</v>
      </c>
      <c r="N23" s="39" t="s">
        <v>7</v>
      </c>
      <c r="O23" s="51" t="s">
        <v>107</v>
      </c>
      <c r="P23" s="51" t="s">
        <v>8</v>
      </c>
      <c r="Q23" s="52" t="s">
        <v>26</v>
      </c>
      <c r="R23" s="134" t="s">
        <v>7</v>
      </c>
      <c r="S23" s="135" t="s">
        <v>107</v>
      </c>
      <c r="T23" s="135" t="s">
        <v>8</v>
      </c>
      <c r="U23" s="136" t="s">
        <v>26</v>
      </c>
      <c r="V23" s="39" t="s">
        <v>7</v>
      </c>
      <c r="W23" s="51" t="s">
        <v>107</v>
      </c>
      <c r="X23" s="51" t="s">
        <v>8</v>
      </c>
      <c r="Y23" s="52" t="s">
        <v>26</v>
      </c>
      <c r="Z23" s="39" t="s">
        <v>7</v>
      </c>
      <c r="AA23" s="51" t="s">
        <v>107</v>
      </c>
      <c r="AB23" s="51" t="s">
        <v>8</v>
      </c>
      <c r="AC23" s="52" t="s">
        <v>26</v>
      </c>
      <c r="AD23" s="39" t="s">
        <v>7</v>
      </c>
      <c r="AE23" s="51" t="s">
        <v>107</v>
      </c>
      <c r="AF23" s="51" t="s">
        <v>8</v>
      </c>
      <c r="AG23" s="52" t="s">
        <v>26</v>
      </c>
      <c r="AH23" s="39" t="s">
        <v>7</v>
      </c>
      <c r="AI23" s="51" t="s">
        <v>107</v>
      </c>
      <c r="AJ23" s="51" t="s">
        <v>8</v>
      </c>
      <c r="AK23" s="52" t="s">
        <v>26</v>
      </c>
      <c r="AL23" s="39" t="s">
        <v>7</v>
      </c>
      <c r="AM23" s="51" t="s">
        <v>107</v>
      </c>
      <c r="AN23" s="51" t="s">
        <v>8</v>
      </c>
      <c r="AO23" s="52" t="s">
        <v>26</v>
      </c>
      <c r="AP23" s="39" t="s">
        <v>7</v>
      </c>
      <c r="AQ23" s="51" t="s">
        <v>107</v>
      </c>
      <c r="AR23" s="51" t="s">
        <v>8</v>
      </c>
      <c r="AS23" s="52" t="s">
        <v>26</v>
      </c>
      <c r="AT23" s="39" t="s">
        <v>7</v>
      </c>
      <c r="AU23" s="51" t="s">
        <v>107</v>
      </c>
      <c r="AV23" s="51" t="s">
        <v>8</v>
      </c>
      <c r="AW23" s="52" t="s">
        <v>26</v>
      </c>
      <c r="AX23" s="6"/>
      <c r="AY23" s="6"/>
      <c r="AZ23" s="6"/>
      <c r="BA23" s="6"/>
      <c r="BB23" s="6"/>
      <c r="BC23" s="6"/>
      <c r="BD23" s="6"/>
      <c r="BE23" s="6"/>
    </row>
    <row r="24" spans="1:57" ht="15">
      <c r="A24" s="22" t="s">
        <v>0</v>
      </c>
      <c r="B24" s="82">
        <v>865078</v>
      </c>
      <c r="C24" s="83">
        <v>3346902</v>
      </c>
      <c r="D24" s="83">
        <v>1142798</v>
      </c>
      <c r="E24" s="84">
        <f aca="true" t="shared" si="14" ref="E24:E29">SUM(B24:D24)</f>
        <v>5354778</v>
      </c>
      <c r="F24" s="82">
        <v>839184</v>
      </c>
      <c r="G24" s="83">
        <v>3326705</v>
      </c>
      <c r="H24" s="83">
        <v>1149084</v>
      </c>
      <c r="I24" s="84">
        <f aca="true" t="shared" si="15" ref="I24:I29">SUM(F24:H24)</f>
        <v>5314973</v>
      </c>
      <c r="J24" s="82">
        <v>810680</v>
      </c>
      <c r="K24" s="83">
        <v>3308400</v>
      </c>
      <c r="L24" s="83">
        <v>1156553</v>
      </c>
      <c r="M24" s="84">
        <f aca="true" t="shared" si="16" ref="M24:M29">SUM(J24:L24)</f>
        <v>5275633</v>
      </c>
      <c r="N24" s="82">
        <v>783269</v>
      </c>
      <c r="O24" s="83">
        <v>3300640</v>
      </c>
      <c r="P24" s="83">
        <v>1161351</v>
      </c>
      <c r="Q24" s="84">
        <f aca="true" t="shared" si="17" ref="Q24:Q29">SUM(N24:P24)</f>
        <v>5245260</v>
      </c>
      <c r="R24" s="82"/>
      <c r="S24" s="83"/>
      <c r="T24" s="83"/>
      <c r="U24" s="84">
        <f aca="true" t="shared" si="18" ref="U24:U29">SUM(R24:T24)</f>
        <v>0</v>
      </c>
      <c r="V24" s="82"/>
      <c r="W24" s="83"/>
      <c r="X24" s="83"/>
      <c r="Y24" s="84">
        <f aca="true" t="shared" si="19" ref="Y24:Y29">SUM(V24:X24)</f>
        <v>0</v>
      </c>
      <c r="Z24" s="82"/>
      <c r="AA24" s="83"/>
      <c r="AB24" s="83"/>
      <c r="AC24" s="84">
        <f aca="true" t="shared" si="20" ref="AC24:AC29">SUM(Z24:AB24)</f>
        <v>0</v>
      </c>
      <c r="AD24" s="82"/>
      <c r="AE24" s="83"/>
      <c r="AF24" s="83"/>
      <c r="AG24" s="84">
        <f aca="true" t="shared" si="21" ref="AG24:AG29">SUM(AD24:AF24)</f>
        <v>0</v>
      </c>
      <c r="AH24" s="82"/>
      <c r="AI24" s="83"/>
      <c r="AJ24" s="83"/>
      <c r="AK24" s="84">
        <f aca="true" t="shared" si="22" ref="AK24:AK29">SUM(AH24:AJ24)</f>
        <v>0</v>
      </c>
      <c r="AL24" s="82"/>
      <c r="AM24" s="83"/>
      <c r="AN24" s="83"/>
      <c r="AO24" s="84">
        <f aca="true" t="shared" si="23" ref="AO24:AO29">SUM(AL24:AN24)</f>
        <v>0</v>
      </c>
      <c r="AP24" s="82"/>
      <c r="AQ24" s="83"/>
      <c r="AR24" s="83"/>
      <c r="AS24" s="84">
        <f aca="true" t="shared" si="24" ref="AS24:AS29">SUM(AP24:AR24)</f>
        <v>0</v>
      </c>
      <c r="AT24" s="82"/>
      <c r="AU24" s="83"/>
      <c r="AV24" s="83"/>
      <c r="AW24" s="84">
        <f aca="true" t="shared" si="25" ref="AW24:AW29">SUM(AT24:AV24)</f>
        <v>0</v>
      </c>
      <c r="AX24" s="6"/>
      <c r="AY24" s="6"/>
      <c r="AZ24" s="6"/>
      <c r="BA24" s="6"/>
      <c r="BB24" s="6"/>
      <c r="BC24" s="6"/>
      <c r="BD24" s="6"/>
      <c r="BE24" s="6"/>
    </row>
    <row r="25" spans="1:57" ht="15">
      <c r="A25" s="23" t="s">
        <v>41</v>
      </c>
      <c r="B25" s="82">
        <v>42958</v>
      </c>
      <c r="C25" s="83">
        <v>166790</v>
      </c>
      <c r="D25" s="83">
        <v>57243</v>
      </c>
      <c r="E25" s="84">
        <f t="shared" si="14"/>
        <v>266991</v>
      </c>
      <c r="F25" s="82">
        <v>41549</v>
      </c>
      <c r="G25" s="83">
        <v>165382</v>
      </c>
      <c r="H25" s="83">
        <v>57620</v>
      </c>
      <c r="I25" s="84">
        <f t="shared" si="15"/>
        <v>264551</v>
      </c>
      <c r="J25" s="82">
        <v>39768</v>
      </c>
      <c r="K25" s="83">
        <v>163806</v>
      </c>
      <c r="L25" s="83">
        <v>57667</v>
      </c>
      <c r="M25" s="84">
        <f t="shared" si="16"/>
        <v>261241</v>
      </c>
      <c r="N25" s="82">
        <v>37941</v>
      </c>
      <c r="O25" s="83">
        <v>162075</v>
      </c>
      <c r="P25" s="83">
        <v>57553</v>
      </c>
      <c r="Q25" s="84">
        <f t="shared" si="17"/>
        <v>257569</v>
      </c>
      <c r="R25" s="82"/>
      <c r="S25" s="83"/>
      <c r="T25" s="83"/>
      <c r="U25" s="84">
        <f t="shared" si="18"/>
        <v>0</v>
      </c>
      <c r="V25" s="82"/>
      <c r="W25" s="83"/>
      <c r="X25" s="83"/>
      <c r="Y25" s="84">
        <f t="shared" si="19"/>
        <v>0</v>
      </c>
      <c r="Z25" s="82"/>
      <c r="AA25" s="83"/>
      <c r="AB25" s="83"/>
      <c r="AC25" s="84">
        <f t="shared" si="20"/>
        <v>0</v>
      </c>
      <c r="AD25" s="82"/>
      <c r="AE25" s="83"/>
      <c r="AF25" s="83"/>
      <c r="AG25" s="84">
        <f t="shared" si="21"/>
        <v>0</v>
      </c>
      <c r="AH25" s="82"/>
      <c r="AI25" s="83"/>
      <c r="AJ25" s="83"/>
      <c r="AK25" s="84">
        <f t="shared" si="22"/>
        <v>0</v>
      </c>
      <c r="AL25" s="82"/>
      <c r="AM25" s="83"/>
      <c r="AN25" s="83"/>
      <c r="AO25" s="84">
        <f t="shared" si="23"/>
        <v>0</v>
      </c>
      <c r="AP25" s="82"/>
      <c r="AQ25" s="83"/>
      <c r="AR25" s="83"/>
      <c r="AS25" s="84">
        <f t="shared" si="24"/>
        <v>0</v>
      </c>
      <c r="AT25" s="82"/>
      <c r="AU25" s="83"/>
      <c r="AV25" s="83"/>
      <c r="AW25" s="84">
        <f t="shared" si="25"/>
        <v>0</v>
      </c>
      <c r="AX25" s="6"/>
      <c r="AY25" s="6"/>
      <c r="AZ25" s="6"/>
      <c r="BA25" s="6"/>
      <c r="BB25" s="6"/>
      <c r="BC25" s="6"/>
      <c r="BD25" s="6"/>
      <c r="BE25" s="6"/>
    </row>
    <row r="26" spans="1:57" ht="15">
      <c r="A26" s="23" t="s">
        <v>1</v>
      </c>
      <c r="B26" s="82">
        <v>5236</v>
      </c>
      <c r="C26" s="83">
        <v>18792</v>
      </c>
      <c r="D26" s="83">
        <v>7948</v>
      </c>
      <c r="E26" s="84">
        <f t="shared" si="14"/>
        <v>31976</v>
      </c>
      <c r="F26" s="82">
        <v>5063</v>
      </c>
      <c r="G26" s="83">
        <v>18685</v>
      </c>
      <c r="H26" s="83">
        <v>8020</v>
      </c>
      <c r="I26" s="84">
        <f t="shared" si="15"/>
        <v>31768</v>
      </c>
      <c r="J26" s="82">
        <v>4884</v>
      </c>
      <c r="K26" s="83">
        <v>18531</v>
      </c>
      <c r="L26" s="83">
        <v>8046</v>
      </c>
      <c r="M26" s="84">
        <f t="shared" si="16"/>
        <v>31461</v>
      </c>
      <c r="N26" s="82">
        <v>4573</v>
      </c>
      <c r="O26" s="83">
        <v>18092</v>
      </c>
      <c r="P26" s="83">
        <v>7980</v>
      </c>
      <c r="Q26" s="84">
        <f t="shared" si="17"/>
        <v>30645</v>
      </c>
      <c r="R26" s="82"/>
      <c r="S26" s="83"/>
      <c r="T26" s="83"/>
      <c r="U26" s="84">
        <f t="shared" si="18"/>
        <v>0</v>
      </c>
      <c r="V26" s="82"/>
      <c r="W26" s="83"/>
      <c r="X26" s="83"/>
      <c r="Y26" s="84">
        <f t="shared" si="19"/>
        <v>0</v>
      </c>
      <c r="Z26" s="82"/>
      <c r="AA26" s="83"/>
      <c r="AB26" s="83"/>
      <c r="AC26" s="84">
        <f t="shared" si="20"/>
        <v>0</v>
      </c>
      <c r="AD26" s="82"/>
      <c r="AE26" s="83"/>
      <c r="AF26" s="83"/>
      <c r="AG26" s="84">
        <f t="shared" si="21"/>
        <v>0</v>
      </c>
      <c r="AH26" s="82"/>
      <c r="AI26" s="83"/>
      <c r="AJ26" s="83"/>
      <c r="AK26" s="84">
        <f t="shared" si="22"/>
        <v>0</v>
      </c>
      <c r="AL26" s="82"/>
      <c r="AM26" s="83"/>
      <c r="AN26" s="83"/>
      <c r="AO26" s="84">
        <f t="shared" si="23"/>
        <v>0</v>
      </c>
      <c r="AP26" s="82"/>
      <c r="AQ26" s="83"/>
      <c r="AR26" s="83"/>
      <c r="AS26" s="84">
        <f t="shared" si="24"/>
        <v>0</v>
      </c>
      <c r="AT26" s="82"/>
      <c r="AU26" s="83"/>
      <c r="AV26" s="83"/>
      <c r="AW26" s="84">
        <f t="shared" si="25"/>
        <v>0</v>
      </c>
      <c r="AX26" s="6"/>
      <c r="AY26" s="6"/>
      <c r="AZ26" s="6"/>
      <c r="BA26" s="6"/>
      <c r="BB26" s="6"/>
      <c r="BC26" s="6"/>
      <c r="BD26" s="6"/>
      <c r="BE26" s="6"/>
    </row>
    <row r="27" spans="1:57" ht="15">
      <c r="A27" s="23" t="s">
        <v>2</v>
      </c>
      <c r="B27" s="82">
        <v>654</v>
      </c>
      <c r="C27" s="83">
        <v>2388</v>
      </c>
      <c r="D27" s="83">
        <v>1073</v>
      </c>
      <c r="E27" s="84">
        <f t="shared" si="14"/>
        <v>4115</v>
      </c>
      <c r="F27" s="82">
        <v>616</v>
      </c>
      <c r="G27" s="83">
        <v>2408</v>
      </c>
      <c r="H27" s="83">
        <v>1095</v>
      </c>
      <c r="I27" s="84">
        <f t="shared" si="15"/>
        <v>4119</v>
      </c>
      <c r="J27" s="82">
        <v>568</v>
      </c>
      <c r="K27" s="83">
        <v>2353</v>
      </c>
      <c r="L27" s="83">
        <v>1092</v>
      </c>
      <c r="M27" s="84">
        <f t="shared" si="16"/>
        <v>4013</v>
      </c>
      <c r="N27" s="82">
        <v>518</v>
      </c>
      <c r="O27" s="83">
        <v>2169</v>
      </c>
      <c r="P27" s="83">
        <v>1014</v>
      </c>
      <c r="Q27" s="84">
        <f t="shared" si="17"/>
        <v>3701</v>
      </c>
      <c r="R27" s="82"/>
      <c r="S27" s="83"/>
      <c r="T27" s="83"/>
      <c r="U27" s="84">
        <f t="shared" si="18"/>
        <v>0</v>
      </c>
      <c r="V27" s="82"/>
      <c r="W27" s="83"/>
      <c r="X27" s="83"/>
      <c r="Y27" s="84">
        <f t="shared" si="19"/>
        <v>0</v>
      </c>
      <c r="Z27" s="82"/>
      <c r="AA27" s="83"/>
      <c r="AB27" s="83"/>
      <c r="AC27" s="84">
        <f t="shared" si="20"/>
        <v>0</v>
      </c>
      <c r="AD27" s="82"/>
      <c r="AE27" s="83"/>
      <c r="AF27" s="83"/>
      <c r="AG27" s="84">
        <f t="shared" si="21"/>
        <v>0</v>
      </c>
      <c r="AH27" s="82"/>
      <c r="AI27" s="83"/>
      <c r="AJ27" s="83"/>
      <c r="AK27" s="84">
        <f t="shared" si="22"/>
        <v>0</v>
      </c>
      <c r="AL27" s="82"/>
      <c r="AM27" s="83"/>
      <c r="AN27" s="83"/>
      <c r="AO27" s="84">
        <f t="shared" si="23"/>
        <v>0</v>
      </c>
      <c r="AP27" s="82"/>
      <c r="AQ27" s="83"/>
      <c r="AR27" s="83"/>
      <c r="AS27" s="84">
        <f t="shared" si="24"/>
        <v>0</v>
      </c>
      <c r="AT27" s="82"/>
      <c r="AU27" s="83"/>
      <c r="AV27" s="83"/>
      <c r="AW27" s="84">
        <f t="shared" si="25"/>
        <v>0</v>
      </c>
      <c r="AX27" s="6"/>
      <c r="AY27" s="6"/>
      <c r="AZ27" s="6"/>
      <c r="BA27" s="6"/>
      <c r="BB27" s="6"/>
      <c r="BC27" s="6"/>
      <c r="BD27" s="6"/>
      <c r="BE27" s="6"/>
    </row>
    <row r="28" spans="1:57" ht="15">
      <c r="A28" s="23" t="s">
        <v>3</v>
      </c>
      <c r="B28" s="82">
        <v>356</v>
      </c>
      <c r="C28" s="83">
        <v>1473</v>
      </c>
      <c r="D28" s="83">
        <v>636</v>
      </c>
      <c r="E28" s="84">
        <f t="shared" si="14"/>
        <v>2465</v>
      </c>
      <c r="F28" s="82">
        <v>324</v>
      </c>
      <c r="G28" s="83">
        <v>1462</v>
      </c>
      <c r="H28" s="83">
        <v>654</v>
      </c>
      <c r="I28" s="84">
        <f t="shared" si="15"/>
        <v>2440</v>
      </c>
      <c r="J28" s="82">
        <v>314</v>
      </c>
      <c r="K28" s="83">
        <v>1435</v>
      </c>
      <c r="L28" s="83">
        <v>663</v>
      </c>
      <c r="M28" s="84">
        <f t="shared" si="16"/>
        <v>2412</v>
      </c>
      <c r="N28" s="82">
        <v>286</v>
      </c>
      <c r="O28" s="83">
        <v>1394</v>
      </c>
      <c r="P28" s="83">
        <v>661</v>
      </c>
      <c r="Q28" s="84">
        <f t="shared" si="17"/>
        <v>2341</v>
      </c>
      <c r="R28" s="82"/>
      <c r="S28" s="83"/>
      <c r="T28" s="83"/>
      <c r="U28" s="84">
        <f t="shared" si="18"/>
        <v>0</v>
      </c>
      <c r="V28" s="82"/>
      <c r="W28" s="83"/>
      <c r="X28" s="83"/>
      <c r="Y28" s="84">
        <f t="shared" si="19"/>
        <v>0</v>
      </c>
      <c r="Z28" s="82"/>
      <c r="AA28" s="83"/>
      <c r="AB28" s="83"/>
      <c r="AC28" s="84">
        <f t="shared" si="20"/>
        <v>0</v>
      </c>
      <c r="AD28" s="82"/>
      <c r="AE28" s="83"/>
      <c r="AF28" s="83"/>
      <c r="AG28" s="84">
        <f t="shared" si="21"/>
        <v>0</v>
      </c>
      <c r="AH28" s="82"/>
      <c r="AI28" s="83"/>
      <c r="AJ28" s="83"/>
      <c r="AK28" s="84">
        <f t="shared" si="22"/>
        <v>0</v>
      </c>
      <c r="AL28" s="82"/>
      <c r="AM28" s="83"/>
      <c r="AN28" s="83"/>
      <c r="AO28" s="84">
        <f t="shared" si="23"/>
        <v>0</v>
      </c>
      <c r="AP28" s="82"/>
      <c r="AQ28" s="83"/>
      <c r="AR28" s="83"/>
      <c r="AS28" s="84">
        <f t="shared" si="24"/>
        <v>0</v>
      </c>
      <c r="AT28" s="82"/>
      <c r="AU28" s="83"/>
      <c r="AV28" s="83"/>
      <c r="AW28" s="84">
        <f t="shared" si="25"/>
        <v>0</v>
      </c>
      <c r="AX28" s="6"/>
      <c r="AY28" s="6"/>
      <c r="AZ28" s="6"/>
      <c r="BA28" s="6"/>
      <c r="BB28" s="6"/>
      <c r="BC28" s="6"/>
      <c r="BD28" s="6"/>
      <c r="BE28" s="6"/>
    </row>
    <row r="29" spans="1:57" ht="15" thickBot="1">
      <c r="A29" s="174" t="s">
        <v>13</v>
      </c>
      <c r="B29" s="175">
        <f>SUM(B27:B28)</f>
        <v>1010</v>
      </c>
      <c r="C29" s="176">
        <f>SUM(C27:C28)</f>
        <v>3861</v>
      </c>
      <c r="D29" s="176">
        <f>SUM(D27:D28)</f>
        <v>1709</v>
      </c>
      <c r="E29" s="177">
        <f t="shared" si="14"/>
        <v>6580</v>
      </c>
      <c r="F29" s="175">
        <f>SUM(F27:F28)</f>
        <v>940</v>
      </c>
      <c r="G29" s="176">
        <f>SUM(G27:G28)</f>
        <v>3870</v>
      </c>
      <c r="H29" s="176">
        <f>SUM(H27:H28)</f>
        <v>1749</v>
      </c>
      <c r="I29" s="177">
        <f t="shared" si="15"/>
        <v>6559</v>
      </c>
      <c r="J29" s="175">
        <f>SUM(J27:J28)</f>
        <v>882</v>
      </c>
      <c r="K29" s="176">
        <f>SUM(K27:K28)</f>
        <v>3788</v>
      </c>
      <c r="L29" s="176">
        <f>SUM(L27:L28)</f>
        <v>1755</v>
      </c>
      <c r="M29" s="177">
        <f t="shared" si="16"/>
        <v>6425</v>
      </c>
      <c r="N29" s="175">
        <f>SUM(N27:N28)</f>
        <v>804</v>
      </c>
      <c r="O29" s="176">
        <f>SUM(O27:O28)</f>
        <v>3563</v>
      </c>
      <c r="P29" s="176">
        <f>SUM(P27:P28)</f>
        <v>1675</v>
      </c>
      <c r="Q29" s="177">
        <f t="shared" si="17"/>
        <v>6042</v>
      </c>
      <c r="R29" s="175">
        <f>SUM(R27:R28)</f>
        <v>0</v>
      </c>
      <c r="S29" s="176">
        <f>SUM(S27:S28)</f>
        <v>0</v>
      </c>
      <c r="T29" s="176">
        <f>SUM(T27:T28)</f>
        <v>0</v>
      </c>
      <c r="U29" s="177">
        <f t="shared" si="18"/>
        <v>0</v>
      </c>
      <c r="V29" s="175">
        <f>SUM(V27:V28)</f>
        <v>0</v>
      </c>
      <c r="W29" s="176">
        <f>SUM(W27:W28)</f>
        <v>0</v>
      </c>
      <c r="X29" s="176">
        <f>SUM(X27:X28)</f>
        <v>0</v>
      </c>
      <c r="Y29" s="177">
        <f t="shared" si="19"/>
        <v>0</v>
      </c>
      <c r="Z29" s="175">
        <f>SUM(Z27:Z28)</f>
        <v>0</v>
      </c>
      <c r="AA29" s="176">
        <f>SUM(AA27:AA28)</f>
        <v>0</v>
      </c>
      <c r="AB29" s="176">
        <f>SUM(AB27:AB28)</f>
        <v>0</v>
      </c>
      <c r="AC29" s="177">
        <f t="shared" si="20"/>
        <v>0</v>
      </c>
      <c r="AD29" s="175">
        <f>SUM(AD27:AD28)</f>
        <v>0</v>
      </c>
      <c r="AE29" s="176">
        <f>SUM(AE27:AE28)</f>
        <v>0</v>
      </c>
      <c r="AF29" s="176">
        <f>SUM(AF27:AF28)</f>
        <v>0</v>
      </c>
      <c r="AG29" s="177">
        <f t="shared" si="21"/>
        <v>0</v>
      </c>
      <c r="AH29" s="175">
        <f>SUM(AH27:AH28)</f>
        <v>0</v>
      </c>
      <c r="AI29" s="176">
        <f>SUM(AI27:AI28)</f>
        <v>0</v>
      </c>
      <c r="AJ29" s="176">
        <f>SUM(AJ27:AJ28)</f>
        <v>0</v>
      </c>
      <c r="AK29" s="177">
        <f t="shared" si="22"/>
        <v>0</v>
      </c>
      <c r="AL29" s="175">
        <f>SUM(AL27:AL28)</f>
        <v>0</v>
      </c>
      <c r="AM29" s="176">
        <f>SUM(AM27:AM28)</f>
        <v>0</v>
      </c>
      <c r="AN29" s="176">
        <f>SUM(AN27:AN28)</f>
        <v>0</v>
      </c>
      <c r="AO29" s="177">
        <f t="shared" si="23"/>
        <v>0</v>
      </c>
      <c r="AP29" s="175">
        <f>SUM(AP27:AP28)</f>
        <v>0</v>
      </c>
      <c r="AQ29" s="176">
        <f>SUM(AQ27:AQ28)</f>
        <v>0</v>
      </c>
      <c r="AR29" s="176">
        <f>SUM(AR27:AR28)</f>
        <v>0</v>
      </c>
      <c r="AS29" s="177">
        <f t="shared" si="24"/>
        <v>0</v>
      </c>
      <c r="AT29" s="175">
        <f>SUM(AT27:AT28)</f>
        <v>0</v>
      </c>
      <c r="AU29" s="176">
        <f>SUM(AU27:AU28)</f>
        <v>0</v>
      </c>
      <c r="AV29" s="176">
        <f>SUM(AV27:AV28)</f>
        <v>0</v>
      </c>
      <c r="AW29" s="177">
        <f t="shared" si="25"/>
        <v>0</v>
      </c>
      <c r="AX29" s="6"/>
      <c r="AY29" s="6"/>
      <c r="AZ29" s="6"/>
      <c r="BA29" s="6"/>
      <c r="BB29" s="6"/>
      <c r="BC29" s="6"/>
      <c r="BD29" s="6"/>
      <c r="BE29" s="6"/>
    </row>
    <row r="30" spans="1:9" s="6" customFormat="1" ht="12.75">
      <c r="A30" s="15" t="s">
        <v>43</v>
      </c>
      <c r="B30" s="15" t="s">
        <v>40</v>
      </c>
      <c r="C30" s="5"/>
      <c r="D30" s="5"/>
      <c r="E30" s="5"/>
      <c r="F30" s="5"/>
      <c r="G30" s="5"/>
      <c r="H30" s="5"/>
      <c r="I30" s="5"/>
    </row>
    <row r="31" spans="1:24" ht="13.5" thickBot="1">
      <c r="A31" s="15"/>
      <c r="W31" s="6"/>
      <c r="X31" s="6"/>
    </row>
    <row r="32" spans="1:24" ht="15">
      <c r="A32" s="7" t="s">
        <v>34</v>
      </c>
      <c r="B32" s="124" t="s">
        <v>137</v>
      </c>
      <c r="C32" s="124" t="s">
        <v>138</v>
      </c>
      <c r="D32" s="124" t="s">
        <v>139</v>
      </c>
      <c r="E32" s="124" t="s">
        <v>140</v>
      </c>
      <c r="F32" s="124" t="s">
        <v>141</v>
      </c>
      <c r="G32" s="124" t="s">
        <v>142</v>
      </c>
      <c r="H32" s="124" t="s">
        <v>143</v>
      </c>
      <c r="I32" s="124" t="s">
        <v>144</v>
      </c>
      <c r="J32" s="124" t="s">
        <v>145</v>
      </c>
      <c r="K32" s="124" t="s">
        <v>146</v>
      </c>
      <c r="L32" s="124" t="s">
        <v>147</v>
      </c>
      <c r="M32" s="124" t="s">
        <v>148</v>
      </c>
      <c r="W32" s="6"/>
      <c r="X32" s="6"/>
    </row>
    <row r="33" spans="1:24" ht="15">
      <c r="A33" s="102" t="s">
        <v>0</v>
      </c>
      <c r="B33" s="75">
        <f aca="true" t="shared" si="26" ref="B33:B38">IF(ISERROR(B24/E24),0,(B24/E24))</f>
        <v>0.16155254242099298</v>
      </c>
      <c r="C33" s="75">
        <f aca="true" t="shared" si="27" ref="C33:C38">IF(ISERROR(F24/I24),0,(F24/I24))</f>
        <v>0.1578905480799244</v>
      </c>
      <c r="D33" s="75">
        <f aca="true" t="shared" si="28" ref="D33:D38">J24/M24</f>
        <v>0.15366497252557182</v>
      </c>
      <c r="E33" s="75">
        <f aca="true" t="shared" si="29" ref="E33:E38">N24/Q24</f>
        <v>0.14932891791827288</v>
      </c>
      <c r="F33" s="75"/>
      <c r="G33" s="75"/>
      <c r="H33" s="75"/>
      <c r="I33" s="75"/>
      <c r="J33" s="75"/>
      <c r="K33" s="75"/>
      <c r="L33" s="75"/>
      <c r="M33" s="75"/>
      <c r="W33" s="6"/>
      <c r="X33" s="6"/>
    </row>
    <row r="34" spans="1:24" ht="15">
      <c r="A34" s="23" t="s">
        <v>41</v>
      </c>
      <c r="B34" s="75">
        <f t="shared" si="26"/>
        <v>0.1608968092557427</v>
      </c>
      <c r="C34" s="75">
        <f t="shared" si="27"/>
        <v>0.15705478338770218</v>
      </c>
      <c r="D34" s="75">
        <f t="shared" si="28"/>
        <v>0.1522272537618521</v>
      </c>
      <c r="E34" s="75">
        <f t="shared" si="29"/>
        <v>0.14730421751064762</v>
      </c>
      <c r="F34" s="75"/>
      <c r="G34" s="75"/>
      <c r="H34" s="75"/>
      <c r="I34" s="75"/>
      <c r="J34" s="75"/>
      <c r="K34" s="75"/>
      <c r="L34" s="75"/>
      <c r="M34" s="75"/>
      <c r="W34" s="6"/>
      <c r="X34" s="6"/>
    </row>
    <row r="35" spans="1:24" ht="15">
      <c r="A35" s="23" t="s">
        <v>1</v>
      </c>
      <c r="B35" s="75">
        <f t="shared" si="26"/>
        <v>0.1637478108581436</v>
      </c>
      <c r="C35" s="75">
        <f t="shared" si="27"/>
        <v>0.15937421304457317</v>
      </c>
      <c r="D35" s="75">
        <f t="shared" si="28"/>
        <v>0.15523982073042816</v>
      </c>
      <c r="E35" s="75">
        <f t="shared" si="29"/>
        <v>0.14922499592103117</v>
      </c>
      <c r="F35" s="75"/>
      <c r="G35" s="75"/>
      <c r="H35" s="75"/>
      <c r="I35" s="75"/>
      <c r="J35" s="75"/>
      <c r="K35" s="75"/>
      <c r="L35" s="75"/>
      <c r="M35" s="75"/>
      <c r="W35" s="6"/>
      <c r="X35" s="6"/>
    </row>
    <row r="36" spans="1:24" ht="15">
      <c r="A36" s="23" t="s">
        <v>2</v>
      </c>
      <c r="B36" s="75">
        <f t="shared" si="26"/>
        <v>0.1589307411907655</v>
      </c>
      <c r="C36" s="75">
        <f t="shared" si="27"/>
        <v>0.14955086185967467</v>
      </c>
      <c r="D36" s="75">
        <f t="shared" si="28"/>
        <v>0.14153999501619735</v>
      </c>
      <c r="E36" s="75">
        <f t="shared" si="29"/>
        <v>0.13996217238584166</v>
      </c>
      <c r="F36" s="75"/>
      <c r="G36" s="75"/>
      <c r="H36" s="75"/>
      <c r="I36" s="75"/>
      <c r="J36" s="75"/>
      <c r="K36" s="75"/>
      <c r="L36" s="75"/>
      <c r="M36" s="75"/>
      <c r="W36" s="6"/>
      <c r="X36" s="6"/>
    </row>
    <row r="37" spans="1:24" ht="15">
      <c r="A37" s="23" t="s">
        <v>3</v>
      </c>
      <c r="B37" s="75">
        <f t="shared" si="26"/>
        <v>0.14442190669371197</v>
      </c>
      <c r="C37" s="75">
        <f t="shared" si="27"/>
        <v>0.13278688524590163</v>
      </c>
      <c r="D37" s="75">
        <f t="shared" si="28"/>
        <v>0.13018242122719734</v>
      </c>
      <c r="E37" s="75">
        <f t="shared" si="29"/>
        <v>0.12217001281503631</v>
      </c>
      <c r="F37" s="75"/>
      <c r="G37" s="75"/>
      <c r="H37" s="75"/>
      <c r="I37" s="75"/>
      <c r="J37" s="75"/>
      <c r="K37" s="75"/>
      <c r="L37" s="75"/>
      <c r="M37" s="75"/>
      <c r="W37" s="6"/>
      <c r="X37" s="6"/>
    </row>
    <row r="38" spans="1:24" ht="15">
      <c r="A38" s="101" t="s">
        <v>13</v>
      </c>
      <c r="B38" s="123">
        <f t="shared" si="26"/>
        <v>0.1534954407294833</v>
      </c>
      <c r="C38" s="123">
        <f t="shared" si="27"/>
        <v>0.14331452965391064</v>
      </c>
      <c r="D38" s="123">
        <f t="shared" si="28"/>
        <v>0.13727626459143968</v>
      </c>
      <c r="E38" s="123">
        <f t="shared" si="29"/>
        <v>0.13306852035749753</v>
      </c>
      <c r="F38" s="123"/>
      <c r="G38" s="123"/>
      <c r="H38" s="123"/>
      <c r="I38" s="123"/>
      <c r="J38" s="123"/>
      <c r="K38" s="123"/>
      <c r="L38" s="123"/>
      <c r="M38" s="123"/>
      <c r="W38" s="6"/>
      <c r="X38" s="6"/>
    </row>
    <row r="39" spans="1:24" ht="12.75">
      <c r="A39" s="15" t="s">
        <v>43</v>
      </c>
      <c r="B39" s="178"/>
      <c r="W39" s="6"/>
      <c r="X39" s="6"/>
    </row>
    <row r="40" s="6" customFormat="1" ht="13.5" thickBot="1">
      <c r="A40" s="15"/>
    </row>
    <row r="41" spans="1:13" ht="15.75" thickBot="1">
      <c r="A41" s="7" t="s">
        <v>39</v>
      </c>
      <c r="B41" s="124" t="s">
        <v>137</v>
      </c>
      <c r="C41" s="124" t="s">
        <v>138</v>
      </c>
      <c r="D41" s="124" t="s">
        <v>139</v>
      </c>
      <c r="E41" s="124" t="s">
        <v>140</v>
      </c>
      <c r="F41" s="124" t="s">
        <v>141</v>
      </c>
      <c r="G41" s="124" t="s">
        <v>142</v>
      </c>
      <c r="H41" s="124" t="s">
        <v>143</v>
      </c>
      <c r="I41" s="124" t="s">
        <v>144</v>
      </c>
      <c r="J41" s="124" t="s">
        <v>145</v>
      </c>
      <c r="K41" s="124" t="s">
        <v>146</v>
      </c>
      <c r="L41" s="124" t="s">
        <v>147</v>
      </c>
      <c r="M41" s="124" t="s">
        <v>148</v>
      </c>
    </row>
    <row r="42" spans="1:13" ht="15">
      <c r="A42" s="22" t="s">
        <v>0</v>
      </c>
      <c r="B42" s="75">
        <f aca="true" t="shared" si="30" ref="B42:B47">IF(ISERROR(D24/E24),0,(D24/E24))</f>
        <v>0.2134165039148215</v>
      </c>
      <c r="C42" s="75">
        <f aca="true" t="shared" si="31" ref="C42:C47">IF(ISERROR(H24/I24),0,(H24/I24))</f>
        <v>0.21619752348694904</v>
      </c>
      <c r="D42" s="75">
        <f aca="true" t="shared" si="32" ref="D42:D47">L24/M24</f>
        <v>0.21922544650092227</v>
      </c>
      <c r="E42" s="75">
        <f aca="true" t="shared" si="33" ref="E42:E47">P24/Q24</f>
        <v>0.22140961553860056</v>
      </c>
      <c r="F42" s="75"/>
      <c r="G42" s="75"/>
      <c r="H42" s="75"/>
      <c r="I42" s="75"/>
      <c r="J42" s="75"/>
      <c r="K42" s="75"/>
      <c r="L42" s="75"/>
      <c r="M42" s="75"/>
    </row>
    <row r="43" spans="1:13" ht="15">
      <c r="A43" s="23" t="s">
        <v>41</v>
      </c>
      <c r="B43" s="75">
        <f t="shared" si="30"/>
        <v>0.21440048540962056</v>
      </c>
      <c r="C43" s="75">
        <f t="shared" si="31"/>
        <v>0.21780299450767526</v>
      </c>
      <c r="D43" s="75">
        <f t="shared" si="32"/>
        <v>0.22074253275710934</v>
      </c>
      <c r="E43" s="75">
        <f t="shared" si="33"/>
        <v>0.22344692101922203</v>
      </c>
      <c r="F43" s="75"/>
      <c r="G43" s="75"/>
      <c r="H43" s="75"/>
      <c r="I43" s="75"/>
      <c r="J43" s="75"/>
      <c r="K43" s="75"/>
      <c r="L43" s="75"/>
      <c r="M43" s="75"/>
    </row>
    <row r="44" spans="1:13" ht="15">
      <c r="A44" s="23" t="s">
        <v>1</v>
      </c>
      <c r="B44" s="75">
        <f t="shared" si="30"/>
        <v>0.24856142106579934</v>
      </c>
      <c r="C44" s="75">
        <f t="shared" si="31"/>
        <v>0.2524553009317552</v>
      </c>
      <c r="D44" s="75">
        <f t="shared" si="32"/>
        <v>0.2557452083531992</v>
      </c>
      <c r="E44" s="75">
        <f t="shared" si="33"/>
        <v>0.26040137053352913</v>
      </c>
      <c r="F44" s="75"/>
      <c r="G44" s="75"/>
      <c r="H44" s="75"/>
      <c r="I44" s="75"/>
      <c r="J44" s="75"/>
      <c r="K44" s="75"/>
      <c r="L44" s="75"/>
      <c r="M44" s="75"/>
    </row>
    <row r="45" spans="1:13" ht="15">
      <c r="A45" s="23" t="s">
        <v>2</v>
      </c>
      <c r="B45" s="75">
        <f t="shared" si="30"/>
        <v>0.2607533414337789</v>
      </c>
      <c r="C45" s="75">
        <f t="shared" si="31"/>
        <v>0.2658412235979607</v>
      </c>
      <c r="D45" s="75">
        <f t="shared" si="32"/>
        <v>0.2721156242212808</v>
      </c>
      <c r="E45" s="75">
        <f t="shared" si="33"/>
        <v>0.2739800054039449</v>
      </c>
      <c r="F45" s="75"/>
      <c r="G45" s="75"/>
      <c r="H45" s="75"/>
      <c r="I45" s="75"/>
      <c r="J45" s="75"/>
      <c r="K45" s="75"/>
      <c r="L45" s="75"/>
      <c r="M45" s="75"/>
    </row>
    <row r="46" spans="1:13" ht="15">
      <c r="A46" s="23" t="s">
        <v>3</v>
      </c>
      <c r="B46" s="75">
        <f t="shared" si="30"/>
        <v>0.25801217038539553</v>
      </c>
      <c r="C46" s="75">
        <f t="shared" si="31"/>
        <v>0.2680327868852459</v>
      </c>
      <c r="D46" s="75">
        <f t="shared" si="32"/>
        <v>0.27487562189054726</v>
      </c>
      <c r="E46" s="75">
        <f t="shared" si="33"/>
        <v>0.28235796668090557</v>
      </c>
      <c r="F46" s="75"/>
      <c r="G46" s="75"/>
      <c r="H46" s="75"/>
      <c r="I46" s="75"/>
      <c r="J46" s="75"/>
      <c r="K46" s="75"/>
      <c r="L46" s="75"/>
      <c r="M46" s="75"/>
    </row>
    <row r="47" spans="1:13" ht="15" thickBot="1">
      <c r="A47" s="29" t="s">
        <v>13</v>
      </c>
      <c r="B47" s="123">
        <f t="shared" si="30"/>
        <v>0.25972644376899695</v>
      </c>
      <c r="C47" s="123">
        <f t="shared" si="31"/>
        <v>0.2666565025156274</v>
      </c>
      <c r="D47" s="123">
        <f t="shared" si="32"/>
        <v>0.2731517509727626</v>
      </c>
      <c r="E47" s="123">
        <f t="shared" si="33"/>
        <v>0.2772260840781198</v>
      </c>
      <c r="F47" s="123"/>
      <c r="G47" s="123"/>
      <c r="H47" s="123"/>
      <c r="I47" s="123"/>
      <c r="J47" s="123"/>
      <c r="K47" s="123"/>
      <c r="L47" s="123"/>
      <c r="M47" s="123"/>
    </row>
    <row r="48" spans="1:2" ht="12.75">
      <c r="A48" s="15" t="s">
        <v>43</v>
      </c>
      <c r="B48" s="15" t="s">
        <v>40</v>
      </c>
    </row>
  </sheetData>
  <mergeCells count="36">
    <mergeCell ref="AH22:AK22"/>
    <mergeCell ref="AL22:AO22"/>
    <mergeCell ref="AP22:AS22"/>
    <mergeCell ref="AT22:AW22"/>
    <mergeCell ref="R22:U22"/>
    <mergeCell ref="V22:Y22"/>
    <mergeCell ref="Z22:AC22"/>
    <mergeCell ref="AD22:AG22"/>
    <mergeCell ref="B22:E22"/>
    <mergeCell ref="F22:I22"/>
    <mergeCell ref="J22:M22"/>
    <mergeCell ref="N22:Q22"/>
    <mergeCell ref="AH12:AK12"/>
    <mergeCell ref="AL12:AO12"/>
    <mergeCell ref="AP12:AS12"/>
    <mergeCell ref="AT12:AW12"/>
    <mergeCell ref="R12:U12"/>
    <mergeCell ref="V12:Y12"/>
    <mergeCell ref="Z12:AC12"/>
    <mergeCell ref="AD12:AG12"/>
    <mergeCell ref="B12:E12"/>
    <mergeCell ref="F12:I12"/>
    <mergeCell ref="J12:M12"/>
    <mergeCell ref="N12:Q12"/>
    <mergeCell ref="B2:E2"/>
    <mergeCell ref="F2:I2"/>
    <mergeCell ref="R2:U2"/>
    <mergeCell ref="J2:M2"/>
    <mergeCell ref="AD2:AG2"/>
    <mergeCell ref="N2:Q2"/>
    <mergeCell ref="AT2:AW2"/>
    <mergeCell ref="AL2:AO2"/>
    <mergeCell ref="AP2:AS2"/>
    <mergeCell ref="AH2:AK2"/>
    <mergeCell ref="Z2:AC2"/>
    <mergeCell ref="V2:Y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40"/>
  <sheetViews>
    <sheetView showGridLines="0" zoomScale="80" zoomScaleNormal="80" workbookViewId="0" topLeftCell="A1">
      <pane ySplit="1" topLeftCell="BM2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7.8515625" style="11" customWidth="1"/>
    <col min="2" max="70" width="12.7109375" style="11" customWidth="1"/>
    <col min="71" max="72" width="11.421875" style="11" customWidth="1"/>
    <col min="73" max="73" width="12.8515625" style="11" customWidth="1"/>
    <col min="74" max="74" width="12.140625" style="11" customWidth="1"/>
    <col min="75" max="76" width="11.421875" style="11" customWidth="1"/>
    <col min="77" max="77" width="12.8515625" style="11" customWidth="1"/>
    <col min="78" max="78" width="12.57421875" style="11" customWidth="1"/>
    <col min="79" max="80" width="11.421875" style="11" customWidth="1"/>
    <col min="81" max="82" width="12.421875" style="11" customWidth="1"/>
    <col min="83" max="84" width="11.421875" style="11" customWidth="1"/>
    <col min="85" max="86" width="12.7109375" style="11" customWidth="1"/>
    <col min="87" max="88" width="11.421875" style="11" customWidth="1"/>
    <col min="89" max="89" width="13.00390625" style="11" customWidth="1"/>
    <col min="90" max="90" width="12.421875" style="11" customWidth="1"/>
    <col min="91" max="92" width="11.421875" style="11" customWidth="1"/>
    <col min="93" max="93" width="12.7109375" style="11" customWidth="1"/>
    <col min="94" max="94" width="12.57421875" style="11" customWidth="1"/>
    <col min="95" max="96" width="11.421875" style="11" customWidth="1"/>
    <col min="97" max="97" width="12.140625" style="11" customWidth="1"/>
    <col min="98" max="98" width="12.57421875" style="11" customWidth="1"/>
    <col min="99" max="100" width="11.421875" style="11" customWidth="1"/>
    <col min="101" max="101" width="12.140625" style="11" customWidth="1"/>
    <col min="102" max="102" width="12.57421875" style="11" customWidth="1"/>
    <col min="103" max="104" width="11.421875" style="11" customWidth="1"/>
    <col min="105" max="105" width="12.140625" style="11" customWidth="1"/>
    <col min="106" max="106" width="12.57421875" style="11" customWidth="1"/>
    <col min="107" max="108" width="11.421875" style="11" customWidth="1"/>
    <col min="109" max="109" width="12.140625" style="11" customWidth="1"/>
    <col min="110" max="16384" width="11.421875" style="11" customWidth="1"/>
  </cols>
  <sheetData>
    <row r="1" spans="1:13" ht="15.75" thickBot="1">
      <c r="A1" s="4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49" ht="15">
      <c r="A2" s="36"/>
      <c r="B2" s="271" t="s">
        <v>88</v>
      </c>
      <c r="C2" s="272"/>
      <c r="D2" s="272"/>
      <c r="E2" s="273"/>
      <c r="F2" s="271" t="s">
        <v>89</v>
      </c>
      <c r="G2" s="272"/>
      <c r="H2" s="272"/>
      <c r="I2" s="273"/>
      <c r="J2" s="271" t="s">
        <v>90</v>
      </c>
      <c r="K2" s="272"/>
      <c r="L2" s="272"/>
      <c r="M2" s="273"/>
      <c r="N2" s="271" t="s">
        <v>91</v>
      </c>
      <c r="O2" s="272"/>
      <c r="P2" s="272"/>
      <c r="Q2" s="273"/>
      <c r="R2" s="271" t="s">
        <v>92</v>
      </c>
      <c r="S2" s="272"/>
      <c r="T2" s="272"/>
      <c r="U2" s="273"/>
      <c r="V2" s="271" t="s">
        <v>93</v>
      </c>
      <c r="W2" s="272"/>
      <c r="X2" s="272"/>
      <c r="Y2" s="273"/>
      <c r="Z2" s="271" t="s">
        <v>94</v>
      </c>
      <c r="AA2" s="272"/>
      <c r="AB2" s="272"/>
      <c r="AC2" s="273"/>
      <c r="AD2" s="271" t="s">
        <v>95</v>
      </c>
      <c r="AE2" s="272"/>
      <c r="AF2" s="272"/>
      <c r="AG2" s="273"/>
      <c r="AH2" s="271" t="s">
        <v>96</v>
      </c>
      <c r="AI2" s="272"/>
      <c r="AJ2" s="272"/>
      <c r="AK2" s="273"/>
      <c r="AL2" s="271" t="s">
        <v>97</v>
      </c>
      <c r="AM2" s="272"/>
      <c r="AN2" s="272"/>
      <c r="AO2" s="273"/>
      <c r="AP2" s="271" t="s">
        <v>98</v>
      </c>
      <c r="AQ2" s="272"/>
      <c r="AR2" s="272"/>
      <c r="AS2" s="273"/>
      <c r="AT2" s="271" t="s">
        <v>99</v>
      </c>
      <c r="AU2" s="272"/>
      <c r="AV2" s="272"/>
      <c r="AW2" s="273"/>
    </row>
    <row r="3" spans="1:57" s="53" customFormat="1" ht="30" thickBot="1">
      <c r="A3" s="54"/>
      <c r="B3" s="51" t="s">
        <v>62</v>
      </c>
      <c r="C3" s="51" t="s">
        <v>10</v>
      </c>
      <c r="D3" s="51" t="s">
        <v>63</v>
      </c>
      <c r="E3" s="55" t="s">
        <v>30</v>
      </c>
      <c r="F3" s="51" t="s">
        <v>62</v>
      </c>
      <c r="G3" s="51" t="s">
        <v>10</v>
      </c>
      <c r="H3" s="51" t="s">
        <v>63</v>
      </c>
      <c r="I3" s="55" t="s">
        <v>30</v>
      </c>
      <c r="J3" s="51" t="s">
        <v>62</v>
      </c>
      <c r="K3" s="51" t="s">
        <v>10</v>
      </c>
      <c r="L3" s="51" t="s">
        <v>63</v>
      </c>
      <c r="M3" s="55" t="s">
        <v>30</v>
      </c>
      <c r="N3" s="51" t="s">
        <v>62</v>
      </c>
      <c r="O3" s="51" t="s">
        <v>10</v>
      </c>
      <c r="P3" s="51" t="s">
        <v>63</v>
      </c>
      <c r="Q3" s="55" t="s">
        <v>30</v>
      </c>
      <c r="R3" s="51" t="s">
        <v>62</v>
      </c>
      <c r="S3" s="51" t="s">
        <v>10</v>
      </c>
      <c r="T3" s="51" t="s">
        <v>63</v>
      </c>
      <c r="U3" s="55" t="s">
        <v>30</v>
      </c>
      <c r="V3" s="51" t="s">
        <v>62</v>
      </c>
      <c r="W3" s="51" t="s">
        <v>10</v>
      </c>
      <c r="X3" s="51" t="s">
        <v>63</v>
      </c>
      <c r="Y3" s="55" t="s">
        <v>30</v>
      </c>
      <c r="Z3" s="51" t="s">
        <v>62</v>
      </c>
      <c r="AA3" s="51" t="s">
        <v>10</v>
      </c>
      <c r="AB3" s="51" t="s">
        <v>63</v>
      </c>
      <c r="AC3" s="55" t="s">
        <v>30</v>
      </c>
      <c r="AD3" s="51" t="s">
        <v>62</v>
      </c>
      <c r="AE3" s="51" t="s">
        <v>10</v>
      </c>
      <c r="AF3" s="51" t="s">
        <v>63</v>
      </c>
      <c r="AG3" s="55" t="s">
        <v>30</v>
      </c>
      <c r="AH3" s="51" t="s">
        <v>62</v>
      </c>
      <c r="AI3" s="51" t="s">
        <v>10</v>
      </c>
      <c r="AJ3" s="51" t="s">
        <v>63</v>
      </c>
      <c r="AK3" s="55" t="s">
        <v>30</v>
      </c>
      <c r="AL3" s="51" t="s">
        <v>62</v>
      </c>
      <c r="AM3" s="51" t="s">
        <v>10</v>
      </c>
      <c r="AN3" s="51" t="s">
        <v>63</v>
      </c>
      <c r="AO3" s="55" t="s">
        <v>30</v>
      </c>
      <c r="AP3" s="51" t="s">
        <v>62</v>
      </c>
      <c r="AQ3" s="51" t="s">
        <v>10</v>
      </c>
      <c r="AR3" s="51" t="s">
        <v>63</v>
      </c>
      <c r="AS3" s="55" t="s">
        <v>30</v>
      </c>
      <c r="AT3" s="51" t="s">
        <v>62</v>
      </c>
      <c r="AU3" s="51" t="s">
        <v>10</v>
      </c>
      <c r="AV3" s="51" t="s">
        <v>63</v>
      </c>
      <c r="AW3" s="55" t="s">
        <v>30</v>
      </c>
      <c r="AX3" s="11"/>
      <c r="AY3" s="11"/>
      <c r="AZ3" s="11"/>
      <c r="BA3" s="11"/>
      <c r="BB3" s="11"/>
      <c r="BC3" s="11"/>
      <c r="BD3" s="11"/>
      <c r="BE3" s="11"/>
    </row>
    <row r="4" spans="1:49" ht="15">
      <c r="A4" s="22" t="s">
        <v>0</v>
      </c>
      <c r="B4" s="16">
        <v>2876749</v>
      </c>
      <c r="C4" s="16">
        <v>899843</v>
      </c>
      <c r="D4" s="16">
        <v>881572</v>
      </c>
      <c r="E4" s="49">
        <f aca="true" t="shared" si="0" ref="E4:E9">SUM(B4:D4)</f>
        <v>4658164</v>
      </c>
      <c r="F4" s="16">
        <v>2861631</v>
      </c>
      <c r="G4" s="16">
        <v>898105</v>
      </c>
      <c r="H4" s="16">
        <v>884939</v>
      </c>
      <c r="I4" s="49">
        <f aca="true" t="shared" si="1" ref="I4:I9">SUM(F4:H4)</f>
        <v>4644675</v>
      </c>
      <c r="J4" s="16">
        <v>2826707</v>
      </c>
      <c r="K4" s="16">
        <v>897173</v>
      </c>
      <c r="L4" s="16">
        <v>890303</v>
      </c>
      <c r="M4" s="49">
        <v>4614183</v>
      </c>
      <c r="N4" s="16">
        <v>2757904</v>
      </c>
      <c r="O4" s="16">
        <v>896259</v>
      </c>
      <c r="P4" s="16">
        <v>892409</v>
      </c>
      <c r="Q4" s="49">
        <v>4546572</v>
      </c>
      <c r="R4" s="16">
        <v>2723122</v>
      </c>
      <c r="S4" s="16">
        <v>901294</v>
      </c>
      <c r="T4" s="16">
        <v>895581</v>
      </c>
      <c r="U4" s="49">
        <f aca="true" t="shared" si="2" ref="U4:U9">SUM(R4:T4)</f>
        <v>4519997</v>
      </c>
      <c r="V4" s="16">
        <v>2715279</v>
      </c>
      <c r="W4" s="16">
        <v>893302</v>
      </c>
      <c r="X4" s="16">
        <v>901338</v>
      </c>
      <c r="Y4" s="49">
        <f aca="true" t="shared" si="3" ref="Y4:Y9">SUM(V4:X4)</f>
        <v>4509919</v>
      </c>
      <c r="Z4" s="16">
        <v>2782899</v>
      </c>
      <c r="AA4" s="16">
        <v>912349</v>
      </c>
      <c r="AB4" s="16">
        <v>918118</v>
      </c>
      <c r="AC4" s="49">
        <f aca="true" t="shared" si="4" ref="AC4:AC9">SUM(Z4:AB4)</f>
        <v>4613366</v>
      </c>
      <c r="AD4" s="16">
        <v>2869722</v>
      </c>
      <c r="AE4" s="16">
        <v>933867</v>
      </c>
      <c r="AF4" s="16">
        <v>937637</v>
      </c>
      <c r="AG4" s="49">
        <f aca="true" t="shared" si="5" ref="AG4:AG9">SUM(AD4:AF4)</f>
        <v>4741226</v>
      </c>
      <c r="AH4" s="16">
        <v>2931652</v>
      </c>
      <c r="AI4" s="16">
        <v>959829</v>
      </c>
      <c r="AJ4" s="16">
        <v>957256</v>
      </c>
      <c r="AK4" s="49">
        <f aca="true" t="shared" si="6" ref="AK4:AK9">SUM(AH4:AJ4)</f>
        <v>4848737</v>
      </c>
      <c r="AL4" s="16">
        <v>3018150</v>
      </c>
      <c r="AM4" s="16">
        <v>971310</v>
      </c>
      <c r="AN4" s="16">
        <v>968787</v>
      </c>
      <c r="AO4" s="49">
        <f aca="true" t="shared" si="7" ref="AO4:AO9">SUM(AL4:AN4)</f>
        <v>4958247</v>
      </c>
      <c r="AP4" s="16">
        <v>3041489</v>
      </c>
      <c r="AQ4" s="16">
        <v>982837</v>
      </c>
      <c r="AR4" s="16">
        <v>979947</v>
      </c>
      <c r="AS4" s="49">
        <f aca="true" t="shared" si="8" ref="AS4:AS9">SUM(AP4:AR4)</f>
        <v>5004273</v>
      </c>
      <c r="AT4" s="16">
        <v>2998688</v>
      </c>
      <c r="AU4" s="16">
        <v>993867</v>
      </c>
      <c r="AV4" s="16">
        <v>993136</v>
      </c>
      <c r="AW4" s="49">
        <f aca="true" t="shared" si="9" ref="AW4:AW9">SUM(AT4:AV4)</f>
        <v>4985691</v>
      </c>
    </row>
    <row r="5" spans="1:49" ht="15">
      <c r="A5" s="23" t="s">
        <v>41</v>
      </c>
      <c r="B5" s="16">
        <v>151672</v>
      </c>
      <c r="C5" s="16">
        <v>41969</v>
      </c>
      <c r="D5" s="16">
        <v>38398</v>
      </c>
      <c r="E5" s="49">
        <f t="shared" si="0"/>
        <v>232039</v>
      </c>
      <c r="F5" s="16">
        <v>149613</v>
      </c>
      <c r="G5" s="16">
        <v>41719</v>
      </c>
      <c r="H5" s="16">
        <v>38462</v>
      </c>
      <c r="I5" s="49">
        <f t="shared" si="1"/>
        <v>229794</v>
      </c>
      <c r="J5" s="16">
        <v>146225</v>
      </c>
      <c r="K5" s="16">
        <v>41726</v>
      </c>
      <c r="L5" s="16">
        <v>38534</v>
      </c>
      <c r="M5" s="49">
        <v>226485</v>
      </c>
      <c r="N5" s="16">
        <v>141579</v>
      </c>
      <c r="O5" s="16">
        <v>41880</v>
      </c>
      <c r="P5" s="16">
        <v>38622</v>
      </c>
      <c r="Q5" s="49">
        <v>222081</v>
      </c>
      <c r="R5" s="16">
        <v>137428</v>
      </c>
      <c r="S5" s="16">
        <v>42293</v>
      </c>
      <c r="T5" s="16">
        <v>38486</v>
      </c>
      <c r="U5" s="49">
        <f t="shared" si="2"/>
        <v>218207</v>
      </c>
      <c r="V5" s="16">
        <v>136854</v>
      </c>
      <c r="W5" s="16">
        <v>42070</v>
      </c>
      <c r="X5" s="16">
        <v>38517</v>
      </c>
      <c r="Y5" s="49">
        <f t="shared" si="3"/>
        <v>217441</v>
      </c>
      <c r="Z5" s="16">
        <v>139930</v>
      </c>
      <c r="AA5" s="16">
        <v>43425</v>
      </c>
      <c r="AB5" s="16">
        <v>39191</v>
      </c>
      <c r="AC5" s="49">
        <f t="shared" si="4"/>
        <v>222546</v>
      </c>
      <c r="AD5" s="16">
        <v>144675</v>
      </c>
      <c r="AE5" s="16">
        <v>44845</v>
      </c>
      <c r="AF5" s="16">
        <v>40020</v>
      </c>
      <c r="AG5" s="49">
        <f t="shared" si="5"/>
        <v>229540</v>
      </c>
      <c r="AH5" s="16">
        <v>149118</v>
      </c>
      <c r="AI5" s="16">
        <v>46626</v>
      </c>
      <c r="AJ5" s="16">
        <v>40849</v>
      </c>
      <c r="AK5" s="49">
        <f t="shared" si="6"/>
        <v>236593</v>
      </c>
      <c r="AL5" s="16">
        <v>153794</v>
      </c>
      <c r="AM5" s="16">
        <v>47669</v>
      </c>
      <c r="AN5" s="16">
        <v>41180</v>
      </c>
      <c r="AO5" s="49">
        <f t="shared" si="7"/>
        <v>242643</v>
      </c>
      <c r="AP5" s="16">
        <v>156438</v>
      </c>
      <c r="AQ5" s="16">
        <v>48598</v>
      </c>
      <c r="AR5" s="16">
        <v>41635</v>
      </c>
      <c r="AS5" s="49">
        <f t="shared" si="8"/>
        <v>246671</v>
      </c>
      <c r="AT5" s="16">
        <v>155809</v>
      </c>
      <c r="AU5" s="16">
        <v>49141</v>
      </c>
      <c r="AV5" s="16">
        <v>42169</v>
      </c>
      <c r="AW5" s="49">
        <f t="shared" si="9"/>
        <v>247119</v>
      </c>
    </row>
    <row r="6" spans="1:49" ht="15">
      <c r="A6" s="23" t="s">
        <v>1</v>
      </c>
      <c r="B6" s="16">
        <v>18058</v>
      </c>
      <c r="C6" s="16">
        <v>5220</v>
      </c>
      <c r="D6" s="16">
        <v>4794</v>
      </c>
      <c r="E6" s="49">
        <f t="shared" si="0"/>
        <v>28072</v>
      </c>
      <c r="F6" s="16">
        <v>18048</v>
      </c>
      <c r="G6" s="16">
        <v>5266</v>
      </c>
      <c r="H6" s="16">
        <v>4789</v>
      </c>
      <c r="I6" s="49">
        <f t="shared" si="1"/>
        <v>28103</v>
      </c>
      <c r="J6" s="16">
        <v>17712</v>
      </c>
      <c r="K6" s="16">
        <v>5261</v>
      </c>
      <c r="L6" s="16">
        <v>4789</v>
      </c>
      <c r="M6" s="49">
        <v>27762</v>
      </c>
      <c r="N6" s="16">
        <v>16968</v>
      </c>
      <c r="O6" s="16">
        <v>5283</v>
      </c>
      <c r="P6" s="16">
        <v>4799</v>
      </c>
      <c r="Q6" s="49">
        <v>27050</v>
      </c>
      <c r="R6" s="16">
        <v>16300</v>
      </c>
      <c r="S6" s="16">
        <v>5315</v>
      </c>
      <c r="T6" s="16">
        <v>4774</v>
      </c>
      <c r="U6" s="49">
        <f t="shared" si="2"/>
        <v>26389</v>
      </c>
      <c r="V6" s="16">
        <v>16266</v>
      </c>
      <c r="W6" s="16">
        <v>5299</v>
      </c>
      <c r="X6" s="16">
        <v>4780</v>
      </c>
      <c r="Y6" s="49">
        <f t="shared" si="3"/>
        <v>26345</v>
      </c>
      <c r="Z6" s="16">
        <v>16393</v>
      </c>
      <c r="AA6" s="16">
        <v>5492</v>
      </c>
      <c r="AB6" s="16">
        <v>4789</v>
      </c>
      <c r="AC6" s="49">
        <f t="shared" si="4"/>
        <v>26674</v>
      </c>
      <c r="AD6" s="16">
        <v>16783</v>
      </c>
      <c r="AE6" s="16">
        <v>5706</v>
      </c>
      <c r="AF6" s="16">
        <v>4908</v>
      </c>
      <c r="AG6" s="49">
        <f t="shared" si="5"/>
        <v>27397</v>
      </c>
      <c r="AH6" s="16">
        <v>17381</v>
      </c>
      <c r="AI6" s="16">
        <v>5881</v>
      </c>
      <c r="AJ6" s="16">
        <v>5060</v>
      </c>
      <c r="AK6" s="49">
        <f t="shared" si="6"/>
        <v>28322</v>
      </c>
      <c r="AL6" s="16">
        <v>18207</v>
      </c>
      <c r="AM6" s="16">
        <v>5935</v>
      </c>
      <c r="AN6" s="16">
        <v>5130</v>
      </c>
      <c r="AO6" s="49">
        <f t="shared" si="7"/>
        <v>29272</v>
      </c>
      <c r="AP6" s="16">
        <v>18623</v>
      </c>
      <c r="AQ6" s="16">
        <v>6048</v>
      </c>
      <c r="AR6" s="16">
        <v>5164</v>
      </c>
      <c r="AS6" s="49">
        <f t="shared" si="8"/>
        <v>29835</v>
      </c>
      <c r="AT6" s="16">
        <v>18494</v>
      </c>
      <c r="AU6" s="16">
        <v>6111</v>
      </c>
      <c r="AV6" s="16">
        <v>5219</v>
      </c>
      <c r="AW6" s="49">
        <f t="shared" si="9"/>
        <v>29824</v>
      </c>
    </row>
    <row r="7" spans="1:49" ht="15">
      <c r="A7" s="23" t="s">
        <v>2</v>
      </c>
      <c r="B7" s="16">
        <v>2613</v>
      </c>
      <c r="C7" s="16">
        <v>630</v>
      </c>
      <c r="D7" s="16">
        <v>507</v>
      </c>
      <c r="E7" s="49">
        <f t="shared" si="0"/>
        <v>3750</v>
      </c>
      <c r="F7" s="16">
        <v>2567</v>
      </c>
      <c r="G7" s="16">
        <v>639</v>
      </c>
      <c r="H7" s="16">
        <v>521</v>
      </c>
      <c r="I7" s="49">
        <f t="shared" si="1"/>
        <v>3727</v>
      </c>
      <c r="J7" s="16">
        <v>2432</v>
      </c>
      <c r="K7" s="16">
        <v>638</v>
      </c>
      <c r="L7" s="16">
        <v>511</v>
      </c>
      <c r="M7" s="49">
        <v>3581</v>
      </c>
      <c r="N7" s="16">
        <v>2125</v>
      </c>
      <c r="O7" s="16">
        <v>639</v>
      </c>
      <c r="P7" s="16">
        <v>507</v>
      </c>
      <c r="Q7" s="49">
        <v>3271</v>
      </c>
      <c r="R7" s="16">
        <v>1924</v>
      </c>
      <c r="S7" s="16">
        <v>621</v>
      </c>
      <c r="T7" s="16">
        <v>498</v>
      </c>
      <c r="U7" s="49">
        <f t="shared" si="2"/>
        <v>3043</v>
      </c>
      <c r="V7" s="16">
        <v>1835</v>
      </c>
      <c r="W7" s="16">
        <v>589</v>
      </c>
      <c r="X7" s="16">
        <v>492</v>
      </c>
      <c r="Y7" s="49">
        <f t="shared" si="3"/>
        <v>2916</v>
      </c>
      <c r="Z7" s="16">
        <v>1779</v>
      </c>
      <c r="AA7" s="16">
        <v>593</v>
      </c>
      <c r="AB7" s="16">
        <v>485</v>
      </c>
      <c r="AC7" s="49">
        <f t="shared" si="4"/>
        <v>2857</v>
      </c>
      <c r="AD7" s="16">
        <v>1779</v>
      </c>
      <c r="AE7" s="16">
        <v>608</v>
      </c>
      <c r="AF7" s="16">
        <v>493</v>
      </c>
      <c r="AG7" s="49">
        <f t="shared" si="5"/>
        <v>2880</v>
      </c>
      <c r="AH7" s="16">
        <v>1957</v>
      </c>
      <c r="AI7" s="16">
        <v>621</v>
      </c>
      <c r="AJ7" s="16">
        <v>511</v>
      </c>
      <c r="AK7" s="49">
        <f t="shared" si="6"/>
        <v>3089</v>
      </c>
      <c r="AL7" s="16">
        <v>2301</v>
      </c>
      <c r="AM7" s="16">
        <v>650</v>
      </c>
      <c r="AN7" s="16">
        <v>524</v>
      </c>
      <c r="AO7" s="49">
        <f t="shared" si="7"/>
        <v>3475</v>
      </c>
      <c r="AP7" s="16">
        <v>2515</v>
      </c>
      <c r="AQ7" s="16">
        <v>668</v>
      </c>
      <c r="AR7" s="16">
        <v>515</v>
      </c>
      <c r="AS7" s="49">
        <f t="shared" si="8"/>
        <v>3698</v>
      </c>
      <c r="AT7" s="16">
        <v>2593</v>
      </c>
      <c r="AU7" s="16">
        <v>671</v>
      </c>
      <c r="AV7" s="16">
        <v>511</v>
      </c>
      <c r="AW7" s="49">
        <f t="shared" si="9"/>
        <v>3775</v>
      </c>
    </row>
    <row r="8" spans="1:49" ht="15">
      <c r="A8" s="23" t="s">
        <v>3</v>
      </c>
      <c r="B8" s="16">
        <v>1398</v>
      </c>
      <c r="C8" s="16">
        <v>402</v>
      </c>
      <c r="D8" s="16">
        <v>356</v>
      </c>
      <c r="E8" s="49">
        <f t="shared" si="0"/>
        <v>2156</v>
      </c>
      <c r="F8" s="16">
        <v>1396</v>
      </c>
      <c r="G8" s="16">
        <v>402</v>
      </c>
      <c r="H8" s="16">
        <v>350</v>
      </c>
      <c r="I8" s="49">
        <f t="shared" si="1"/>
        <v>2148</v>
      </c>
      <c r="J8" s="16">
        <v>1375</v>
      </c>
      <c r="K8" s="16">
        <v>380</v>
      </c>
      <c r="L8" s="16">
        <v>357</v>
      </c>
      <c r="M8" s="49">
        <v>2112</v>
      </c>
      <c r="N8" s="16">
        <v>1328</v>
      </c>
      <c r="O8" s="16">
        <v>393</v>
      </c>
      <c r="P8" s="16">
        <v>351</v>
      </c>
      <c r="Q8" s="49">
        <v>2072</v>
      </c>
      <c r="R8" s="16">
        <v>1219</v>
      </c>
      <c r="S8" s="16">
        <v>409</v>
      </c>
      <c r="T8" s="16">
        <v>352</v>
      </c>
      <c r="U8" s="49">
        <f t="shared" si="2"/>
        <v>1980</v>
      </c>
      <c r="V8" s="16">
        <v>1219</v>
      </c>
      <c r="W8" s="16">
        <v>414</v>
      </c>
      <c r="X8" s="16">
        <v>359</v>
      </c>
      <c r="Y8" s="49">
        <f t="shared" si="3"/>
        <v>1992</v>
      </c>
      <c r="Z8" s="16">
        <v>1241</v>
      </c>
      <c r="AA8" s="16">
        <v>429</v>
      </c>
      <c r="AB8" s="16">
        <v>370</v>
      </c>
      <c r="AC8" s="49">
        <f t="shared" si="4"/>
        <v>2040</v>
      </c>
      <c r="AD8" s="16">
        <v>1289</v>
      </c>
      <c r="AE8" s="16">
        <v>436</v>
      </c>
      <c r="AF8" s="16">
        <v>380</v>
      </c>
      <c r="AG8" s="49">
        <f t="shared" si="5"/>
        <v>2105</v>
      </c>
      <c r="AH8" s="16">
        <v>1307</v>
      </c>
      <c r="AI8" s="16">
        <v>424</v>
      </c>
      <c r="AJ8" s="16">
        <v>403</v>
      </c>
      <c r="AK8" s="49">
        <f t="shared" si="6"/>
        <v>2134</v>
      </c>
      <c r="AL8" s="16">
        <v>1396</v>
      </c>
      <c r="AM8" s="16">
        <v>435</v>
      </c>
      <c r="AN8" s="16">
        <v>405</v>
      </c>
      <c r="AO8" s="49">
        <f t="shared" si="7"/>
        <v>2236</v>
      </c>
      <c r="AP8" s="16">
        <v>1458</v>
      </c>
      <c r="AQ8" s="16">
        <v>443</v>
      </c>
      <c r="AR8" s="16">
        <v>410</v>
      </c>
      <c r="AS8" s="49">
        <f t="shared" si="8"/>
        <v>2311</v>
      </c>
      <c r="AT8" s="16">
        <v>1403</v>
      </c>
      <c r="AU8" s="16">
        <v>466</v>
      </c>
      <c r="AV8" s="16">
        <v>409</v>
      </c>
      <c r="AW8" s="49">
        <f t="shared" si="9"/>
        <v>2278</v>
      </c>
    </row>
    <row r="9" spans="1:57" s="19" customFormat="1" ht="13.5" thickBot="1">
      <c r="A9" s="38" t="s">
        <v>13</v>
      </c>
      <c r="B9" s="37">
        <f>SUM(B7:B8)</f>
        <v>4011</v>
      </c>
      <c r="C9" s="37">
        <f>SUM(C7:C8)</f>
        <v>1032</v>
      </c>
      <c r="D9" s="37">
        <f>SUM(D7:D8)</f>
        <v>863</v>
      </c>
      <c r="E9" s="37">
        <f t="shared" si="0"/>
        <v>5906</v>
      </c>
      <c r="F9" s="37">
        <f>SUM(F7:F8)</f>
        <v>3963</v>
      </c>
      <c r="G9" s="37">
        <f>SUM(G7:G8)</f>
        <v>1041</v>
      </c>
      <c r="H9" s="37">
        <f>SUM(H7:H8)</f>
        <v>871</v>
      </c>
      <c r="I9" s="37">
        <f t="shared" si="1"/>
        <v>5875</v>
      </c>
      <c r="J9" s="37">
        <f>SUM(J7:J8)</f>
        <v>3807</v>
      </c>
      <c r="K9" s="37">
        <f>SUM(K7:K8)</f>
        <v>1018</v>
      </c>
      <c r="L9" s="37">
        <f>SUM(L7:L8)</f>
        <v>868</v>
      </c>
      <c r="M9" s="37">
        <f>SUM(J9:L9)</f>
        <v>5693</v>
      </c>
      <c r="N9" s="37">
        <f>SUM(N7:N8)</f>
        <v>3453</v>
      </c>
      <c r="O9" s="37">
        <f>SUM(O7:O8)</f>
        <v>1032</v>
      </c>
      <c r="P9" s="37">
        <f>SUM(P7:P8)</f>
        <v>858</v>
      </c>
      <c r="Q9" s="37">
        <f>SUM(N9:P9)</f>
        <v>5343</v>
      </c>
      <c r="R9" s="37">
        <f>SUM(R7:R8)</f>
        <v>3143</v>
      </c>
      <c r="S9" s="37">
        <f>SUM(S7:S8)</f>
        <v>1030</v>
      </c>
      <c r="T9" s="37">
        <f>SUM(T7:T8)</f>
        <v>850</v>
      </c>
      <c r="U9" s="37">
        <f t="shared" si="2"/>
        <v>5023</v>
      </c>
      <c r="V9" s="37">
        <f>SUM(V7:V8)</f>
        <v>3054</v>
      </c>
      <c r="W9" s="37">
        <f>SUM(W7:W8)</f>
        <v>1003</v>
      </c>
      <c r="X9" s="37">
        <f>SUM(X7:X8)</f>
        <v>851</v>
      </c>
      <c r="Y9" s="37">
        <f t="shared" si="3"/>
        <v>4908</v>
      </c>
      <c r="Z9" s="37">
        <f>SUM(Z7:Z8)</f>
        <v>3020</v>
      </c>
      <c r="AA9" s="37">
        <f>SUM(AA7:AA8)</f>
        <v>1022</v>
      </c>
      <c r="AB9" s="37">
        <f>SUM(AB7:AB8)</f>
        <v>855</v>
      </c>
      <c r="AC9" s="37">
        <f t="shared" si="4"/>
        <v>4897</v>
      </c>
      <c r="AD9" s="37">
        <f>SUM(AD7:AD8)</f>
        <v>3068</v>
      </c>
      <c r="AE9" s="37">
        <f>SUM(AE7:AE8)</f>
        <v>1044</v>
      </c>
      <c r="AF9" s="37">
        <f>SUM(AF7:AF8)</f>
        <v>873</v>
      </c>
      <c r="AG9" s="37">
        <f t="shared" si="5"/>
        <v>4985</v>
      </c>
      <c r="AH9" s="37">
        <f>SUM(AH7:AH8)</f>
        <v>3264</v>
      </c>
      <c r="AI9" s="37">
        <f>SUM(AI7:AI8)</f>
        <v>1045</v>
      </c>
      <c r="AJ9" s="37">
        <f>SUM(AJ7:AJ8)</f>
        <v>914</v>
      </c>
      <c r="AK9" s="37">
        <f t="shared" si="6"/>
        <v>5223</v>
      </c>
      <c r="AL9" s="37">
        <f>SUM(AL7:AL8)</f>
        <v>3697</v>
      </c>
      <c r="AM9" s="37">
        <f>SUM(AM7:AM8)</f>
        <v>1085</v>
      </c>
      <c r="AN9" s="37">
        <f>SUM(AN7:AN8)</f>
        <v>929</v>
      </c>
      <c r="AO9" s="37">
        <f t="shared" si="7"/>
        <v>5711</v>
      </c>
      <c r="AP9" s="37">
        <f>SUM(AP7:AP8)</f>
        <v>3973</v>
      </c>
      <c r="AQ9" s="37">
        <f>SUM(AQ7:AQ8)</f>
        <v>1111</v>
      </c>
      <c r="AR9" s="37">
        <f>SUM(AR7:AR8)</f>
        <v>925</v>
      </c>
      <c r="AS9" s="37">
        <f t="shared" si="8"/>
        <v>6009</v>
      </c>
      <c r="AT9" s="37">
        <f>SUM(AT7:AT8)</f>
        <v>3996</v>
      </c>
      <c r="AU9" s="37">
        <f>SUM(AU7:AU8)</f>
        <v>1137</v>
      </c>
      <c r="AV9" s="37">
        <f>SUM(AV7:AV8)</f>
        <v>920</v>
      </c>
      <c r="AW9" s="37">
        <f t="shared" si="9"/>
        <v>6053</v>
      </c>
      <c r="AX9" s="11"/>
      <c r="AY9" s="11"/>
      <c r="AZ9" s="11"/>
      <c r="BA9" s="11"/>
      <c r="BB9" s="11"/>
      <c r="BC9" s="11"/>
      <c r="BD9" s="11"/>
      <c r="BE9" s="11"/>
    </row>
    <row r="10" spans="1:2" ht="12.75">
      <c r="A10" s="15" t="s">
        <v>43</v>
      </c>
      <c r="B10" s="15" t="s">
        <v>40</v>
      </c>
    </row>
    <row r="11" spans="1:14" ht="13.5" thickBot="1">
      <c r="A11" s="15"/>
      <c r="N11" s="92"/>
    </row>
    <row r="12" spans="1:49" s="205" customFormat="1" ht="15">
      <c r="A12" s="204"/>
      <c r="B12" s="274" t="s">
        <v>109</v>
      </c>
      <c r="C12" s="275"/>
      <c r="D12" s="275"/>
      <c r="E12" s="276"/>
      <c r="F12" s="274" t="s">
        <v>110</v>
      </c>
      <c r="G12" s="275"/>
      <c r="H12" s="275"/>
      <c r="I12" s="276"/>
      <c r="J12" s="274" t="s">
        <v>111</v>
      </c>
      <c r="K12" s="275"/>
      <c r="L12" s="275"/>
      <c r="M12" s="276"/>
      <c r="N12" s="274" t="s">
        <v>112</v>
      </c>
      <c r="O12" s="275"/>
      <c r="P12" s="275"/>
      <c r="Q12" s="276"/>
      <c r="R12" s="274" t="s">
        <v>113</v>
      </c>
      <c r="S12" s="275"/>
      <c r="T12" s="275"/>
      <c r="U12" s="276"/>
      <c r="V12" s="274" t="s">
        <v>114</v>
      </c>
      <c r="W12" s="275"/>
      <c r="X12" s="275"/>
      <c r="Y12" s="276"/>
      <c r="Z12" s="274" t="s">
        <v>115</v>
      </c>
      <c r="AA12" s="275"/>
      <c r="AB12" s="275"/>
      <c r="AC12" s="276"/>
      <c r="AD12" s="274" t="s">
        <v>116</v>
      </c>
      <c r="AE12" s="275"/>
      <c r="AF12" s="275"/>
      <c r="AG12" s="276"/>
      <c r="AH12" s="274" t="s">
        <v>117</v>
      </c>
      <c r="AI12" s="275"/>
      <c r="AJ12" s="275"/>
      <c r="AK12" s="276"/>
      <c r="AL12" s="274" t="s">
        <v>118</v>
      </c>
      <c r="AM12" s="275"/>
      <c r="AN12" s="275"/>
      <c r="AO12" s="276"/>
      <c r="AP12" s="274" t="s">
        <v>119</v>
      </c>
      <c r="AQ12" s="275"/>
      <c r="AR12" s="275"/>
      <c r="AS12" s="276"/>
      <c r="AT12" s="274" t="s">
        <v>120</v>
      </c>
      <c r="AU12" s="275"/>
      <c r="AV12" s="275"/>
      <c r="AW12" s="276"/>
    </row>
    <row r="13" spans="1:57" s="53" customFormat="1" ht="30" thickBot="1">
      <c r="A13" s="54"/>
      <c r="B13" s="51" t="s">
        <v>62</v>
      </c>
      <c r="C13" s="51" t="s">
        <v>10</v>
      </c>
      <c r="D13" s="51" t="s">
        <v>63</v>
      </c>
      <c r="E13" s="55" t="s">
        <v>30</v>
      </c>
      <c r="F13" s="51" t="s">
        <v>62</v>
      </c>
      <c r="G13" s="51" t="s">
        <v>10</v>
      </c>
      <c r="H13" s="51" t="s">
        <v>63</v>
      </c>
      <c r="I13" s="55" t="s">
        <v>30</v>
      </c>
      <c r="J13" s="51" t="s">
        <v>62</v>
      </c>
      <c r="K13" s="51" t="s">
        <v>10</v>
      </c>
      <c r="L13" s="51" t="s">
        <v>63</v>
      </c>
      <c r="M13" s="55" t="s">
        <v>30</v>
      </c>
      <c r="N13" s="51" t="s">
        <v>62</v>
      </c>
      <c r="O13" s="51" t="s">
        <v>10</v>
      </c>
      <c r="P13" s="51" t="s">
        <v>63</v>
      </c>
      <c r="Q13" s="55" t="s">
        <v>30</v>
      </c>
      <c r="R13" s="51" t="s">
        <v>62</v>
      </c>
      <c r="S13" s="51" t="s">
        <v>10</v>
      </c>
      <c r="T13" s="51" t="s">
        <v>63</v>
      </c>
      <c r="U13" s="55" t="s">
        <v>30</v>
      </c>
      <c r="V13" s="51" t="s">
        <v>62</v>
      </c>
      <c r="W13" s="51" t="s">
        <v>10</v>
      </c>
      <c r="X13" s="51" t="s">
        <v>63</v>
      </c>
      <c r="Y13" s="55" t="s">
        <v>30</v>
      </c>
      <c r="Z13" s="51" t="s">
        <v>62</v>
      </c>
      <c r="AA13" s="51" t="s">
        <v>10</v>
      </c>
      <c r="AB13" s="51" t="s">
        <v>63</v>
      </c>
      <c r="AC13" s="55" t="s">
        <v>30</v>
      </c>
      <c r="AD13" s="51" t="s">
        <v>62</v>
      </c>
      <c r="AE13" s="51" t="s">
        <v>10</v>
      </c>
      <c r="AF13" s="51" t="s">
        <v>63</v>
      </c>
      <c r="AG13" s="55" t="s">
        <v>30</v>
      </c>
      <c r="AH13" s="51" t="s">
        <v>62</v>
      </c>
      <c r="AI13" s="51" t="s">
        <v>10</v>
      </c>
      <c r="AJ13" s="51" t="s">
        <v>63</v>
      </c>
      <c r="AK13" s="55" t="s">
        <v>30</v>
      </c>
      <c r="AL13" s="51" t="s">
        <v>62</v>
      </c>
      <c r="AM13" s="51" t="s">
        <v>10</v>
      </c>
      <c r="AN13" s="51" t="s">
        <v>63</v>
      </c>
      <c r="AO13" s="55" t="s">
        <v>30</v>
      </c>
      <c r="AP13" s="51" t="s">
        <v>62</v>
      </c>
      <c r="AQ13" s="51" t="s">
        <v>10</v>
      </c>
      <c r="AR13" s="51" t="s">
        <v>63</v>
      </c>
      <c r="AS13" s="55" t="s">
        <v>30</v>
      </c>
      <c r="AT13" s="51" t="s">
        <v>62</v>
      </c>
      <c r="AU13" s="51" t="s">
        <v>10</v>
      </c>
      <c r="AV13" s="51" t="s">
        <v>63</v>
      </c>
      <c r="AW13" s="55" t="s">
        <v>30</v>
      </c>
      <c r="AX13" s="11"/>
      <c r="AY13" s="11"/>
      <c r="AZ13" s="11"/>
      <c r="BA13" s="11"/>
      <c r="BB13" s="11"/>
      <c r="BC13" s="11"/>
      <c r="BD13" s="11"/>
      <c r="BE13" s="11"/>
    </row>
    <row r="14" spans="1:49" ht="15">
      <c r="A14" s="22" t="s">
        <v>0</v>
      </c>
      <c r="B14" s="16">
        <v>3080825</v>
      </c>
      <c r="C14" s="16">
        <v>1011978</v>
      </c>
      <c r="D14" s="16">
        <v>1008736</v>
      </c>
      <c r="E14" s="49">
        <f aca="true" t="shared" si="10" ref="E14:E19">SUM(B14:D14)</f>
        <v>5101539</v>
      </c>
      <c r="F14" s="16">
        <v>3053036</v>
      </c>
      <c r="G14" s="16">
        <v>1016928</v>
      </c>
      <c r="H14" s="16">
        <v>1017177</v>
      </c>
      <c r="I14" s="49">
        <f aca="true" t="shared" si="11" ref="I14:I19">SUM(F14:H14)</f>
        <v>5087141</v>
      </c>
      <c r="J14" s="16">
        <v>3007324</v>
      </c>
      <c r="K14" s="16">
        <v>1018359</v>
      </c>
      <c r="L14" s="16">
        <v>1027744</v>
      </c>
      <c r="M14" s="49">
        <f aca="true" t="shared" si="12" ref="M14:M19">SUM(J14:L14)</f>
        <v>5053427</v>
      </c>
      <c r="N14" s="16">
        <v>2980139</v>
      </c>
      <c r="O14" s="16">
        <v>1018033</v>
      </c>
      <c r="P14" s="16">
        <v>1036204</v>
      </c>
      <c r="Q14" s="49">
        <f aca="true" t="shared" si="13" ref="Q14:Q19">SUM(N14:P14)</f>
        <v>5034376</v>
      </c>
      <c r="R14" s="16">
        <v>2910789</v>
      </c>
      <c r="S14" s="16">
        <v>1012746</v>
      </c>
      <c r="T14" s="16">
        <v>1045394</v>
      </c>
      <c r="U14" s="49">
        <f aca="true" t="shared" si="14" ref="U14:U19">SUM(R14:T14)</f>
        <v>4968929</v>
      </c>
      <c r="V14" s="16">
        <v>2840373</v>
      </c>
      <c r="W14" s="16">
        <v>1022054</v>
      </c>
      <c r="X14" s="16">
        <v>1050633</v>
      </c>
      <c r="Y14" s="49">
        <f aca="true" t="shared" si="15" ref="Y14:Y19">SUM(V14:X14)</f>
        <v>4913060</v>
      </c>
      <c r="Z14" s="16">
        <v>2909498</v>
      </c>
      <c r="AA14" s="16">
        <v>1045465</v>
      </c>
      <c r="AB14" s="16">
        <v>1074339</v>
      </c>
      <c r="AC14" s="49">
        <f aca="true" t="shared" si="16" ref="AC14:AC19">SUM(Z14:AB14)</f>
        <v>5029302</v>
      </c>
      <c r="AD14" s="16">
        <v>2913543</v>
      </c>
      <c r="AE14" s="16">
        <v>1050366</v>
      </c>
      <c r="AF14" s="16">
        <v>1088776</v>
      </c>
      <c r="AG14" s="49">
        <f aca="true" t="shared" si="17" ref="AG14:AG19">SUM(AD14:AF14)</f>
        <v>5052685</v>
      </c>
      <c r="AH14" s="16">
        <v>3019276</v>
      </c>
      <c r="AI14" s="16">
        <v>1066507</v>
      </c>
      <c r="AJ14" s="16">
        <v>1113289</v>
      </c>
      <c r="AK14" s="49">
        <f aca="true" t="shared" si="18" ref="AK14:AK19">SUM(AH14:AJ14)</f>
        <v>5199072</v>
      </c>
      <c r="AL14" s="16">
        <v>3077011</v>
      </c>
      <c r="AM14" s="16">
        <v>1082141</v>
      </c>
      <c r="AN14" s="16">
        <v>1128437</v>
      </c>
      <c r="AO14" s="49">
        <f aca="true" t="shared" si="19" ref="AO14:AO19">SUM(AL14:AN14)</f>
        <v>5287589</v>
      </c>
      <c r="AP14" s="16">
        <v>3062464</v>
      </c>
      <c r="AQ14" s="16">
        <v>1076587</v>
      </c>
      <c r="AR14" s="16">
        <v>1142246</v>
      </c>
      <c r="AS14" s="49">
        <f aca="true" t="shared" si="20" ref="AS14:AS19">SUM(AP14:AR14)</f>
        <v>5281297</v>
      </c>
      <c r="AT14" s="16">
        <v>3045571</v>
      </c>
      <c r="AU14" s="16">
        <v>1073164</v>
      </c>
      <c r="AV14" s="16">
        <v>1157978</v>
      </c>
      <c r="AW14" s="49">
        <f aca="true" t="shared" si="21" ref="AW14:AW19">SUM(AT14:AV14)</f>
        <v>5276713</v>
      </c>
    </row>
    <row r="15" spans="1:49" ht="15">
      <c r="A15" s="23" t="s">
        <v>41</v>
      </c>
      <c r="B15" s="16">
        <v>160409</v>
      </c>
      <c r="C15" s="16">
        <v>49744</v>
      </c>
      <c r="D15" s="16">
        <v>42944</v>
      </c>
      <c r="E15" s="49">
        <f t="shared" si="10"/>
        <v>253097</v>
      </c>
      <c r="F15" s="16">
        <v>157585</v>
      </c>
      <c r="G15" s="16">
        <v>49290</v>
      </c>
      <c r="H15" s="16">
        <v>43066</v>
      </c>
      <c r="I15" s="49">
        <f t="shared" si="11"/>
        <v>249941</v>
      </c>
      <c r="J15" s="16">
        <v>153510</v>
      </c>
      <c r="K15" s="16">
        <v>48930</v>
      </c>
      <c r="L15" s="16">
        <v>43420</v>
      </c>
      <c r="M15" s="49">
        <f t="shared" si="12"/>
        <v>245860</v>
      </c>
      <c r="N15" s="16">
        <v>150880</v>
      </c>
      <c r="O15" s="16">
        <v>48522</v>
      </c>
      <c r="P15" s="16">
        <v>43755</v>
      </c>
      <c r="Q15" s="49">
        <f t="shared" si="13"/>
        <v>243157</v>
      </c>
      <c r="R15" s="16">
        <v>146824</v>
      </c>
      <c r="S15" s="16">
        <v>47936</v>
      </c>
      <c r="T15" s="16">
        <v>44229</v>
      </c>
      <c r="U15" s="49">
        <f t="shared" si="14"/>
        <v>238989</v>
      </c>
      <c r="V15" s="16">
        <v>143455</v>
      </c>
      <c r="W15" s="16">
        <v>48556</v>
      </c>
      <c r="X15" s="16">
        <v>44518</v>
      </c>
      <c r="Y15" s="49">
        <f t="shared" si="15"/>
        <v>236529</v>
      </c>
      <c r="Z15" s="16">
        <v>146501</v>
      </c>
      <c r="AA15" s="16">
        <v>49289</v>
      </c>
      <c r="AB15" s="16">
        <v>45764</v>
      </c>
      <c r="AC15" s="49">
        <f t="shared" si="16"/>
        <v>241554</v>
      </c>
      <c r="AD15" s="16">
        <v>146734</v>
      </c>
      <c r="AE15" s="16">
        <v>49096</v>
      </c>
      <c r="AF15" s="16">
        <v>46287</v>
      </c>
      <c r="AG15" s="49">
        <f t="shared" si="17"/>
        <v>242117</v>
      </c>
      <c r="AH15" s="16">
        <v>153477</v>
      </c>
      <c r="AI15" s="16">
        <v>50386</v>
      </c>
      <c r="AJ15" s="16">
        <v>47437</v>
      </c>
      <c r="AK15" s="49">
        <f t="shared" si="18"/>
        <v>251300</v>
      </c>
      <c r="AL15" s="16">
        <v>158150</v>
      </c>
      <c r="AM15" s="16">
        <v>50944</v>
      </c>
      <c r="AN15" s="16">
        <v>48311</v>
      </c>
      <c r="AO15" s="49">
        <f t="shared" si="19"/>
        <v>257405</v>
      </c>
      <c r="AP15" s="16">
        <v>160224</v>
      </c>
      <c r="AQ15" s="16">
        <v>50830</v>
      </c>
      <c r="AR15" s="16">
        <v>49044</v>
      </c>
      <c r="AS15" s="49">
        <f t="shared" si="20"/>
        <v>260098</v>
      </c>
      <c r="AT15" s="16">
        <v>161463</v>
      </c>
      <c r="AU15" s="16">
        <v>51131</v>
      </c>
      <c r="AV15" s="16">
        <v>49774</v>
      </c>
      <c r="AW15" s="49">
        <f t="shared" si="21"/>
        <v>262368</v>
      </c>
    </row>
    <row r="16" spans="1:49" ht="15">
      <c r="A16" s="23" t="s">
        <v>1</v>
      </c>
      <c r="B16" s="16">
        <v>18972</v>
      </c>
      <c r="C16" s="16">
        <v>6113</v>
      </c>
      <c r="D16" s="16">
        <v>5307</v>
      </c>
      <c r="E16" s="49">
        <f t="shared" si="10"/>
        <v>30392</v>
      </c>
      <c r="F16" s="16">
        <v>18762</v>
      </c>
      <c r="G16" s="16">
        <v>6076</v>
      </c>
      <c r="H16" s="16">
        <v>5355</v>
      </c>
      <c r="I16" s="49">
        <f t="shared" si="11"/>
        <v>30193</v>
      </c>
      <c r="J16" s="16">
        <v>18423</v>
      </c>
      <c r="K16" s="16">
        <v>5997</v>
      </c>
      <c r="L16" s="16">
        <v>5409</v>
      </c>
      <c r="M16" s="49">
        <f t="shared" si="12"/>
        <v>29829</v>
      </c>
      <c r="N16" s="16">
        <v>17897</v>
      </c>
      <c r="O16" s="16">
        <v>5949</v>
      </c>
      <c r="P16" s="16">
        <v>5429</v>
      </c>
      <c r="Q16" s="49">
        <f t="shared" si="13"/>
        <v>29275</v>
      </c>
      <c r="R16" s="16">
        <v>17300</v>
      </c>
      <c r="S16" s="16">
        <v>5826</v>
      </c>
      <c r="T16" s="16">
        <v>5509</v>
      </c>
      <c r="U16" s="49">
        <f t="shared" si="14"/>
        <v>28635</v>
      </c>
      <c r="V16" s="16">
        <v>16755</v>
      </c>
      <c r="W16" s="16">
        <v>5937</v>
      </c>
      <c r="X16" s="16">
        <v>5554</v>
      </c>
      <c r="Y16" s="49">
        <f t="shared" si="15"/>
        <v>28246</v>
      </c>
      <c r="Z16" s="16">
        <v>17246</v>
      </c>
      <c r="AA16" s="16">
        <v>6049</v>
      </c>
      <c r="AB16" s="16">
        <v>5763</v>
      </c>
      <c r="AC16" s="49">
        <f t="shared" si="16"/>
        <v>29058</v>
      </c>
      <c r="AD16" s="16">
        <v>17104</v>
      </c>
      <c r="AE16" s="16">
        <v>5997</v>
      </c>
      <c r="AF16" s="16">
        <v>5834</v>
      </c>
      <c r="AG16" s="49">
        <f t="shared" si="17"/>
        <v>28935</v>
      </c>
      <c r="AH16" s="16">
        <v>17639</v>
      </c>
      <c r="AI16" s="16">
        <v>6132</v>
      </c>
      <c r="AJ16" s="16">
        <v>5961</v>
      </c>
      <c r="AK16" s="49">
        <f t="shared" si="18"/>
        <v>29732</v>
      </c>
      <c r="AL16" s="16">
        <v>18231</v>
      </c>
      <c r="AM16" s="16">
        <v>6241</v>
      </c>
      <c r="AN16" s="16">
        <v>6097</v>
      </c>
      <c r="AO16" s="49">
        <f t="shared" si="19"/>
        <v>30569</v>
      </c>
      <c r="AP16" s="16">
        <v>18715</v>
      </c>
      <c r="AQ16" s="16">
        <v>6217</v>
      </c>
      <c r="AR16" s="16">
        <v>6202</v>
      </c>
      <c r="AS16" s="49">
        <f t="shared" si="20"/>
        <v>31134</v>
      </c>
      <c r="AT16" s="16">
        <v>18893</v>
      </c>
      <c r="AU16" s="16">
        <v>6274</v>
      </c>
      <c r="AV16" s="16">
        <v>6290</v>
      </c>
      <c r="AW16" s="49">
        <f t="shared" si="21"/>
        <v>31457</v>
      </c>
    </row>
    <row r="17" spans="1:49" ht="15">
      <c r="A17" s="23" t="s">
        <v>2</v>
      </c>
      <c r="B17" s="16">
        <v>2690</v>
      </c>
      <c r="C17" s="16">
        <v>674</v>
      </c>
      <c r="D17" s="16">
        <v>529</v>
      </c>
      <c r="E17" s="49">
        <f t="shared" si="10"/>
        <v>3893</v>
      </c>
      <c r="F17" s="16">
        <v>2700</v>
      </c>
      <c r="G17" s="16">
        <v>676</v>
      </c>
      <c r="H17" s="16">
        <v>532</v>
      </c>
      <c r="I17" s="49">
        <f t="shared" si="11"/>
        <v>3908</v>
      </c>
      <c r="J17" s="16">
        <v>2585</v>
      </c>
      <c r="K17" s="16">
        <v>663</v>
      </c>
      <c r="L17" s="16">
        <v>546</v>
      </c>
      <c r="M17" s="49">
        <f t="shared" si="12"/>
        <v>3794</v>
      </c>
      <c r="N17" s="16">
        <v>2333</v>
      </c>
      <c r="O17" s="16">
        <v>645</v>
      </c>
      <c r="P17" s="16">
        <v>554</v>
      </c>
      <c r="Q17" s="49">
        <f t="shared" si="13"/>
        <v>3532</v>
      </c>
      <c r="R17" s="16">
        <v>2100</v>
      </c>
      <c r="S17" s="16">
        <v>607</v>
      </c>
      <c r="T17" s="16">
        <v>568</v>
      </c>
      <c r="U17" s="49">
        <f t="shared" si="14"/>
        <v>3275</v>
      </c>
      <c r="V17" s="16">
        <v>1954</v>
      </c>
      <c r="W17" s="16">
        <v>607</v>
      </c>
      <c r="X17" s="16">
        <v>569</v>
      </c>
      <c r="Y17" s="49">
        <f t="shared" si="15"/>
        <v>3130</v>
      </c>
      <c r="Z17" s="16">
        <v>1986</v>
      </c>
      <c r="AA17" s="16">
        <v>608</v>
      </c>
      <c r="AB17" s="16">
        <v>584</v>
      </c>
      <c r="AC17" s="49">
        <f t="shared" si="16"/>
        <v>3178</v>
      </c>
      <c r="AD17" s="16">
        <v>1930</v>
      </c>
      <c r="AE17" s="16">
        <v>607</v>
      </c>
      <c r="AF17" s="16">
        <v>564</v>
      </c>
      <c r="AG17" s="49">
        <f t="shared" si="17"/>
        <v>3101</v>
      </c>
      <c r="AH17" s="16">
        <v>2056</v>
      </c>
      <c r="AI17" s="16">
        <v>639</v>
      </c>
      <c r="AJ17" s="16">
        <v>582</v>
      </c>
      <c r="AK17" s="49">
        <f t="shared" si="18"/>
        <v>3277</v>
      </c>
      <c r="AL17" s="16">
        <v>2260</v>
      </c>
      <c r="AM17" s="16">
        <v>697</v>
      </c>
      <c r="AN17" s="16">
        <v>583</v>
      </c>
      <c r="AO17" s="49">
        <f t="shared" si="19"/>
        <v>3540</v>
      </c>
      <c r="AP17" s="16">
        <v>2553</v>
      </c>
      <c r="AQ17" s="16">
        <v>707</v>
      </c>
      <c r="AR17" s="16">
        <v>602</v>
      </c>
      <c r="AS17" s="49">
        <f t="shared" si="20"/>
        <v>3862</v>
      </c>
      <c r="AT17" s="16">
        <v>2671</v>
      </c>
      <c r="AU17" s="16">
        <v>726</v>
      </c>
      <c r="AV17" s="16">
        <v>612</v>
      </c>
      <c r="AW17" s="49">
        <f t="shared" si="21"/>
        <v>4009</v>
      </c>
    </row>
    <row r="18" spans="1:49" ht="15">
      <c r="A18" s="23" t="s">
        <v>3</v>
      </c>
      <c r="B18" s="16">
        <v>1446</v>
      </c>
      <c r="C18" s="16">
        <v>458</v>
      </c>
      <c r="D18" s="16">
        <v>423</v>
      </c>
      <c r="E18" s="49">
        <f t="shared" si="10"/>
        <v>2327</v>
      </c>
      <c r="F18" s="16">
        <v>1432</v>
      </c>
      <c r="G18" s="16">
        <v>456</v>
      </c>
      <c r="H18" s="16">
        <v>423</v>
      </c>
      <c r="I18" s="49">
        <f t="shared" si="11"/>
        <v>2311</v>
      </c>
      <c r="J18" s="16">
        <v>1422</v>
      </c>
      <c r="K18" s="16">
        <v>450</v>
      </c>
      <c r="L18" s="16">
        <v>421</v>
      </c>
      <c r="M18" s="49">
        <f t="shared" si="12"/>
        <v>2293</v>
      </c>
      <c r="N18" s="16">
        <v>1337</v>
      </c>
      <c r="O18" s="16">
        <v>458</v>
      </c>
      <c r="P18" s="16">
        <v>423</v>
      </c>
      <c r="Q18" s="49">
        <f t="shared" si="13"/>
        <v>2218</v>
      </c>
      <c r="R18" s="16">
        <v>1322</v>
      </c>
      <c r="S18" s="16">
        <v>429</v>
      </c>
      <c r="T18" s="16">
        <v>435</v>
      </c>
      <c r="U18" s="49">
        <f t="shared" si="14"/>
        <v>2186</v>
      </c>
      <c r="V18" s="16">
        <v>1271</v>
      </c>
      <c r="W18" s="16">
        <v>446</v>
      </c>
      <c r="X18" s="16">
        <v>442</v>
      </c>
      <c r="Y18" s="49">
        <f t="shared" si="15"/>
        <v>2159</v>
      </c>
      <c r="Z18" s="16">
        <v>1298</v>
      </c>
      <c r="AA18" s="16">
        <v>452</v>
      </c>
      <c r="AB18" s="16">
        <v>460</v>
      </c>
      <c r="AC18" s="49">
        <f t="shared" si="16"/>
        <v>2210</v>
      </c>
      <c r="AD18" s="16">
        <v>1287</v>
      </c>
      <c r="AE18" s="16">
        <v>443</v>
      </c>
      <c r="AF18" s="16">
        <v>470</v>
      </c>
      <c r="AG18" s="49">
        <f t="shared" si="17"/>
        <v>2200</v>
      </c>
      <c r="AH18" s="16">
        <v>1334</v>
      </c>
      <c r="AI18" s="16">
        <v>472</v>
      </c>
      <c r="AJ18" s="16">
        <v>472</v>
      </c>
      <c r="AK18" s="49">
        <f t="shared" si="18"/>
        <v>2278</v>
      </c>
      <c r="AL18" s="16">
        <v>1402</v>
      </c>
      <c r="AM18" s="16">
        <v>475</v>
      </c>
      <c r="AN18" s="16">
        <v>484</v>
      </c>
      <c r="AO18" s="49">
        <f t="shared" si="19"/>
        <v>2361</v>
      </c>
      <c r="AP18" s="16">
        <v>1441</v>
      </c>
      <c r="AQ18" s="16">
        <v>474</v>
      </c>
      <c r="AR18" s="16">
        <v>495</v>
      </c>
      <c r="AS18" s="49">
        <f t="shared" si="20"/>
        <v>2410</v>
      </c>
      <c r="AT18" s="16">
        <v>1486</v>
      </c>
      <c r="AU18" s="16">
        <v>461</v>
      </c>
      <c r="AV18" s="16">
        <v>504</v>
      </c>
      <c r="AW18" s="49">
        <f t="shared" si="21"/>
        <v>2451</v>
      </c>
    </row>
    <row r="19" spans="1:57" s="19" customFormat="1" ht="13.5" thickBot="1">
      <c r="A19" s="38" t="s">
        <v>13</v>
      </c>
      <c r="B19" s="37">
        <f>SUM(B17:B18)</f>
        <v>4136</v>
      </c>
      <c r="C19" s="37">
        <f>SUM(C17:C18)</f>
        <v>1132</v>
      </c>
      <c r="D19" s="37">
        <f>SUM(D17:D18)</f>
        <v>952</v>
      </c>
      <c r="E19" s="37">
        <f t="shared" si="10"/>
        <v>6220</v>
      </c>
      <c r="F19" s="37">
        <f>SUM(F17:F18)</f>
        <v>4132</v>
      </c>
      <c r="G19" s="37">
        <f>SUM(G17:G18)</f>
        <v>1132</v>
      </c>
      <c r="H19" s="37">
        <f>SUM(H17:H18)</f>
        <v>955</v>
      </c>
      <c r="I19" s="37">
        <f t="shared" si="11"/>
        <v>6219</v>
      </c>
      <c r="J19" s="37">
        <f>SUM(J17:J18)</f>
        <v>4007</v>
      </c>
      <c r="K19" s="37">
        <f>SUM(K17:K18)</f>
        <v>1113</v>
      </c>
      <c r="L19" s="37">
        <f>SUM(L17:L18)</f>
        <v>967</v>
      </c>
      <c r="M19" s="37">
        <f t="shared" si="12"/>
        <v>6087</v>
      </c>
      <c r="N19" s="37">
        <f>SUM(N17:N18)</f>
        <v>3670</v>
      </c>
      <c r="O19" s="37">
        <f>SUM(O17:O18)</f>
        <v>1103</v>
      </c>
      <c r="P19" s="37">
        <f>SUM(P17:P18)</f>
        <v>977</v>
      </c>
      <c r="Q19" s="37">
        <f t="shared" si="13"/>
        <v>5750</v>
      </c>
      <c r="R19" s="37">
        <f>SUM(R17:R18)</f>
        <v>3422</v>
      </c>
      <c r="S19" s="37">
        <f>SUM(S17:S18)</f>
        <v>1036</v>
      </c>
      <c r="T19" s="37">
        <f>SUM(T17:T18)</f>
        <v>1003</v>
      </c>
      <c r="U19" s="37">
        <f t="shared" si="14"/>
        <v>5461</v>
      </c>
      <c r="V19" s="37">
        <f>SUM(V17:V18)</f>
        <v>3225</v>
      </c>
      <c r="W19" s="37">
        <f>SUM(W17:W18)</f>
        <v>1053</v>
      </c>
      <c r="X19" s="37">
        <f>SUM(X17:X18)</f>
        <v>1011</v>
      </c>
      <c r="Y19" s="37">
        <f t="shared" si="15"/>
        <v>5289</v>
      </c>
      <c r="Z19" s="37">
        <f>SUM(Z17:Z18)</f>
        <v>3284</v>
      </c>
      <c r="AA19" s="37">
        <f>SUM(AA17:AA18)</f>
        <v>1060</v>
      </c>
      <c r="AB19" s="37">
        <f>SUM(AB17:AB18)</f>
        <v>1044</v>
      </c>
      <c r="AC19" s="37">
        <f t="shared" si="16"/>
        <v>5388</v>
      </c>
      <c r="AD19" s="37">
        <f>SUM(AD17:AD18)</f>
        <v>3217</v>
      </c>
      <c r="AE19" s="37">
        <f>SUM(AE17:AE18)</f>
        <v>1050</v>
      </c>
      <c r="AF19" s="37">
        <f>SUM(AF17:AF18)</f>
        <v>1034</v>
      </c>
      <c r="AG19" s="37">
        <f t="shared" si="17"/>
        <v>5301</v>
      </c>
      <c r="AH19" s="37">
        <f>SUM(AH17:AH18)</f>
        <v>3390</v>
      </c>
      <c r="AI19" s="37">
        <f>SUM(AI17:AI18)</f>
        <v>1111</v>
      </c>
      <c r="AJ19" s="37">
        <f>SUM(AJ17:AJ18)</f>
        <v>1054</v>
      </c>
      <c r="AK19" s="37">
        <f t="shared" si="18"/>
        <v>5555</v>
      </c>
      <c r="AL19" s="37">
        <f>SUM(AL17:AL18)</f>
        <v>3662</v>
      </c>
      <c r="AM19" s="37">
        <f>SUM(AM17:AM18)</f>
        <v>1172</v>
      </c>
      <c r="AN19" s="37">
        <f>SUM(AN17:AN18)</f>
        <v>1067</v>
      </c>
      <c r="AO19" s="37">
        <f t="shared" si="19"/>
        <v>5901</v>
      </c>
      <c r="AP19" s="37">
        <f>SUM(AP17:AP18)</f>
        <v>3994</v>
      </c>
      <c r="AQ19" s="37">
        <f>SUM(AQ17:AQ18)</f>
        <v>1181</v>
      </c>
      <c r="AR19" s="37">
        <f>SUM(AR17:AR18)</f>
        <v>1097</v>
      </c>
      <c r="AS19" s="37">
        <f t="shared" si="20"/>
        <v>6272</v>
      </c>
      <c r="AT19" s="37">
        <f>SUM(AT17:AT18)</f>
        <v>4157</v>
      </c>
      <c r="AU19" s="37">
        <f>SUM(AU17:AU18)</f>
        <v>1187</v>
      </c>
      <c r="AV19" s="37">
        <f>SUM(AV17:AV18)</f>
        <v>1116</v>
      </c>
      <c r="AW19" s="37">
        <f t="shared" si="21"/>
        <v>6460</v>
      </c>
      <c r="AX19" s="11"/>
      <c r="AY19" s="11"/>
      <c r="AZ19" s="11"/>
      <c r="BA19" s="11"/>
      <c r="BB19" s="11"/>
      <c r="BC19" s="11"/>
      <c r="BD19" s="11"/>
      <c r="BE19" s="11"/>
    </row>
    <row r="20" spans="1:2" ht="12.75">
      <c r="A20" s="15" t="s">
        <v>43</v>
      </c>
      <c r="B20" s="15" t="s">
        <v>40</v>
      </c>
    </row>
    <row r="21" spans="1:14" s="132" customFormat="1" ht="13.5" thickBot="1">
      <c r="A21" s="128"/>
      <c r="N21" s="133"/>
    </row>
    <row r="22" spans="1:49" ht="15">
      <c r="A22" s="36"/>
      <c r="B22" s="277" t="s">
        <v>137</v>
      </c>
      <c r="C22" s="269"/>
      <c r="D22" s="269"/>
      <c r="E22" s="278"/>
      <c r="F22" s="277" t="s">
        <v>138</v>
      </c>
      <c r="G22" s="269"/>
      <c r="H22" s="269"/>
      <c r="I22" s="278"/>
      <c r="J22" s="277" t="s">
        <v>139</v>
      </c>
      <c r="K22" s="269"/>
      <c r="L22" s="269"/>
      <c r="M22" s="278"/>
      <c r="N22" s="277" t="s">
        <v>140</v>
      </c>
      <c r="O22" s="269"/>
      <c r="P22" s="269"/>
      <c r="Q22" s="278"/>
      <c r="R22" s="277" t="s">
        <v>141</v>
      </c>
      <c r="S22" s="269"/>
      <c r="T22" s="269"/>
      <c r="U22" s="278"/>
      <c r="V22" s="277" t="s">
        <v>142</v>
      </c>
      <c r="W22" s="269"/>
      <c r="X22" s="269"/>
      <c r="Y22" s="278"/>
      <c r="Z22" s="277" t="s">
        <v>143</v>
      </c>
      <c r="AA22" s="269"/>
      <c r="AB22" s="269"/>
      <c r="AC22" s="278"/>
      <c r="AD22" s="277" t="s">
        <v>144</v>
      </c>
      <c r="AE22" s="269"/>
      <c r="AF22" s="269"/>
      <c r="AG22" s="278"/>
      <c r="AH22" s="277" t="s">
        <v>145</v>
      </c>
      <c r="AI22" s="269"/>
      <c r="AJ22" s="269"/>
      <c r="AK22" s="278"/>
      <c r="AL22" s="277" t="s">
        <v>146</v>
      </c>
      <c r="AM22" s="269"/>
      <c r="AN22" s="269"/>
      <c r="AO22" s="278"/>
      <c r="AP22" s="277" t="s">
        <v>147</v>
      </c>
      <c r="AQ22" s="269"/>
      <c r="AR22" s="269"/>
      <c r="AS22" s="278"/>
      <c r="AT22" s="277" t="s">
        <v>148</v>
      </c>
      <c r="AU22" s="269"/>
      <c r="AV22" s="269"/>
      <c r="AW22" s="278"/>
    </row>
    <row r="23" spans="1:57" s="53" customFormat="1" ht="30" thickBot="1">
      <c r="A23" s="54"/>
      <c r="B23" s="51" t="s">
        <v>62</v>
      </c>
      <c r="C23" s="51" t="s">
        <v>10</v>
      </c>
      <c r="D23" s="51" t="s">
        <v>63</v>
      </c>
      <c r="E23" s="55" t="s">
        <v>30</v>
      </c>
      <c r="F23" s="51" t="s">
        <v>62</v>
      </c>
      <c r="G23" s="51" t="s">
        <v>10</v>
      </c>
      <c r="H23" s="51" t="s">
        <v>63</v>
      </c>
      <c r="I23" s="55" t="s">
        <v>30</v>
      </c>
      <c r="J23" s="51" t="s">
        <v>62</v>
      </c>
      <c r="K23" s="51" t="s">
        <v>10</v>
      </c>
      <c r="L23" s="51" t="s">
        <v>63</v>
      </c>
      <c r="M23" s="55" t="s">
        <v>30</v>
      </c>
      <c r="N23" s="51" t="s">
        <v>62</v>
      </c>
      <c r="O23" s="51" t="s">
        <v>10</v>
      </c>
      <c r="P23" s="51" t="s">
        <v>63</v>
      </c>
      <c r="Q23" s="55" t="s">
        <v>30</v>
      </c>
      <c r="R23" s="51" t="s">
        <v>62</v>
      </c>
      <c r="S23" s="51" t="s">
        <v>10</v>
      </c>
      <c r="T23" s="51" t="s">
        <v>63</v>
      </c>
      <c r="U23" s="55" t="s">
        <v>30</v>
      </c>
      <c r="V23" s="51" t="s">
        <v>62</v>
      </c>
      <c r="W23" s="51" t="s">
        <v>10</v>
      </c>
      <c r="X23" s="51" t="s">
        <v>63</v>
      </c>
      <c r="Y23" s="55" t="s">
        <v>30</v>
      </c>
      <c r="Z23" s="51" t="s">
        <v>62</v>
      </c>
      <c r="AA23" s="51" t="s">
        <v>10</v>
      </c>
      <c r="AB23" s="51" t="s">
        <v>63</v>
      </c>
      <c r="AC23" s="55" t="s">
        <v>30</v>
      </c>
      <c r="AD23" s="51" t="s">
        <v>62</v>
      </c>
      <c r="AE23" s="51" t="s">
        <v>10</v>
      </c>
      <c r="AF23" s="51" t="s">
        <v>63</v>
      </c>
      <c r="AG23" s="55" t="s">
        <v>30</v>
      </c>
      <c r="AH23" s="51" t="s">
        <v>62</v>
      </c>
      <c r="AI23" s="51" t="s">
        <v>10</v>
      </c>
      <c r="AJ23" s="51" t="s">
        <v>63</v>
      </c>
      <c r="AK23" s="55" t="s">
        <v>30</v>
      </c>
      <c r="AL23" s="51" t="s">
        <v>62</v>
      </c>
      <c r="AM23" s="51" t="s">
        <v>10</v>
      </c>
      <c r="AN23" s="51" t="s">
        <v>63</v>
      </c>
      <c r="AO23" s="55" t="s">
        <v>30</v>
      </c>
      <c r="AP23" s="51" t="s">
        <v>62</v>
      </c>
      <c r="AQ23" s="51" t="s">
        <v>10</v>
      </c>
      <c r="AR23" s="51" t="s">
        <v>63</v>
      </c>
      <c r="AS23" s="55" t="s">
        <v>30</v>
      </c>
      <c r="AT23" s="51" t="s">
        <v>62</v>
      </c>
      <c r="AU23" s="51" t="s">
        <v>10</v>
      </c>
      <c r="AV23" s="51" t="s">
        <v>63</v>
      </c>
      <c r="AW23" s="55" t="s">
        <v>30</v>
      </c>
      <c r="AX23" s="11"/>
      <c r="AY23" s="11"/>
      <c r="AZ23" s="11"/>
      <c r="BA23" s="11"/>
      <c r="BB23" s="11"/>
      <c r="BC23" s="11"/>
      <c r="BD23" s="11"/>
      <c r="BE23" s="11"/>
    </row>
    <row r="24" spans="1:49" ht="15">
      <c r="A24" s="22" t="s">
        <v>0</v>
      </c>
      <c r="B24" s="16">
        <v>3098207</v>
      </c>
      <c r="C24" s="16">
        <v>1078794</v>
      </c>
      <c r="D24" s="16">
        <v>1177777</v>
      </c>
      <c r="E24" s="49">
        <f aca="true" t="shared" si="22" ref="E24:E29">SUM(B24:D24)</f>
        <v>5354778</v>
      </c>
      <c r="F24" s="16">
        <v>3057743</v>
      </c>
      <c r="G24" s="16">
        <v>1070721</v>
      </c>
      <c r="H24" s="16">
        <v>1186509</v>
      </c>
      <c r="I24" s="49">
        <f aca="true" t="shared" si="23" ref="I24:I29">SUM(F24:H24)</f>
        <v>5314973</v>
      </c>
      <c r="J24" s="16">
        <v>3020846</v>
      </c>
      <c r="K24" s="16">
        <v>1060016</v>
      </c>
      <c r="L24" s="16">
        <v>1194771</v>
      </c>
      <c r="M24" s="49">
        <f aca="true" t="shared" si="24" ref="M24:M29">SUM(J24:L24)</f>
        <v>5275633</v>
      </c>
      <c r="N24" s="16">
        <v>2983071</v>
      </c>
      <c r="O24" s="16">
        <v>1061028</v>
      </c>
      <c r="P24" s="16">
        <v>1201161</v>
      </c>
      <c r="Q24" s="49">
        <f aca="true" t="shared" si="25" ref="Q24:Q29">SUM(N24:P24)</f>
        <v>5245260</v>
      </c>
      <c r="R24" s="16"/>
      <c r="S24" s="16"/>
      <c r="T24" s="16"/>
      <c r="U24" s="49">
        <f aca="true" t="shared" si="26" ref="U24:U29">SUM(R24:T24)</f>
        <v>0</v>
      </c>
      <c r="V24" s="16"/>
      <c r="W24" s="16"/>
      <c r="X24" s="16"/>
      <c r="Y24" s="49">
        <f aca="true" t="shared" si="27" ref="Y24:Y29">SUM(V24:X24)</f>
        <v>0</v>
      </c>
      <c r="Z24" s="16"/>
      <c r="AA24" s="16"/>
      <c r="AB24" s="16"/>
      <c r="AC24" s="49">
        <f aca="true" t="shared" si="28" ref="AC24:AC29">SUM(Z24:AB24)</f>
        <v>0</v>
      </c>
      <c r="AD24" s="16"/>
      <c r="AE24" s="16"/>
      <c r="AF24" s="16"/>
      <c r="AG24" s="49">
        <f aca="true" t="shared" si="29" ref="AG24:AG29">SUM(AD24:AF24)</f>
        <v>0</v>
      </c>
      <c r="AH24" s="16"/>
      <c r="AI24" s="16"/>
      <c r="AJ24" s="16"/>
      <c r="AK24" s="49">
        <f aca="true" t="shared" si="30" ref="AK24:AK29">SUM(AH24:AJ24)</f>
        <v>0</v>
      </c>
      <c r="AL24" s="16"/>
      <c r="AM24" s="16"/>
      <c r="AN24" s="16"/>
      <c r="AO24" s="49">
        <f aca="true" t="shared" si="31" ref="AO24:AO29">SUM(AL24:AN24)</f>
        <v>0</v>
      </c>
      <c r="AP24" s="16"/>
      <c r="AQ24" s="16"/>
      <c r="AR24" s="16"/>
      <c r="AS24" s="49">
        <f aca="true" t="shared" si="32" ref="AS24:AS29">SUM(AP24:AR24)</f>
        <v>0</v>
      </c>
      <c r="AT24" s="16"/>
      <c r="AU24" s="16"/>
      <c r="AV24" s="16"/>
      <c r="AW24" s="49">
        <f aca="true" t="shared" si="33" ref="AW24:AW29">SUM(AT24:AV24)</f>
        <v>0</v>
      </c>
    </row>
    <row r="25" spans="1:49" ht="15">
      <c r="A25" s="23" t="s">
        <v>41</v>
      </c>
      <c r="B25" s="16">
        <v>164470</v>
      </c>
      <c r="C25" s="16">
        <v>51759</v>
      </c>
      <c r="D25" s="16">
        <v>50762</v>
      </c>
      <c r="E25" s="49">
        <f t="shared" si="22"/>
        <v>266991</v>
      </c>
      <c r="F25" s="16">
        <v>161745</v>
      </c>
      <c r="G25" s="16">
        <v>51789</v>
      </c>
      <c r="H25" s="16">
        <v>51017</v>
      </c>
      <c r="I25" s="49">
        <f t="shared" si="23"/>
        <v>264551</v>
      </c>
      <c r="J25" s="16">
        <v>158718</v>
      </c>
      <c r="K25" s="16">
        <v>51375</v>
      </c>
      <c r="L25" s="16">
        <v>51148</v>
      </c>
      <c r="M25" s="49">
        <f t="shared" si="24"/>
        <v>261241</v>
      </c>
      <c r="N25" s="16">
        <v>154684</v>
      </c>
      <c r="O25" s="16">
        <v>51590</v>
      </c>
      <c r="P25" s="16">
        <v>51295</v>
      </c>
      <c r="Q25" s="49">
        <f t="shared" si="25"/>
        <v>257569</v>
      </c>
      <c r="R25" s="16"/>
      <c r="S25" s="16"/>
      <c r="T25" s="16"/>
      <c r="U25" s="49">
        <f t="shared" si="26"/>
        <v>0</v>
      </c>
      <c r="V25" s="16"/>
      <c r="W25" s="16"/>
      <c r="X25" s="16"/>
      <c r="Y25" s="49">
        <f t="shared" si="27"/>
        <v>0</v>
      </c>
      <c r="Z25" s="16"/>
      <c r="AA25" s="16"/>
      <c r="AB25" s="16"/>
      <c r="AC25" s="49">
        <f t="shared" si="28"/>
        <v>0</v>
      </c>
      <c r="AD25" s="16"/>
      <c r="AE25" s="16"/>
      <c r="AF25" s="16"/>
      <c r="AG25" s="49">
        <f t="shared" si="29"/>
        <v>0</v>
      </c>
      <c r="AH25" s="16"/>
      <c r="AI25" s="16"/>
      <c r="AJ25" s="16"/>
      <c r="AK25" s="49">
        <f t="shared" si="30"/>
        <v>0</v>
      </c>
      <c r="AL25" s="16"/>
      <c r="AM25" s="16"/>
      <c r="AN25" s="16"/>
      <c r="AO25" s="49">
        <f t="shared" si="31"/>
        <v>0</v>
      </c>
      <c r="AP25" s="16"/>
      <c r="AQ25" s="16"/>
      <c r="AR25" s="16"/>
      <c r="AS25" s="49">
        <f t="shared" si="32"/>
        <v>0</v>
      </c>
      <c r="AT25" s="16"/>
      <c r="AU25" s="16"/>
      <c r="AV25" s="16"/>
      <c r="AW25" s="49">
        <f t="shared" si="33"/>
        <v>0</v>
      </c>
    </row>
    <row r="26" spans="1:49" ht="15">
      <c r="A26" s="23" t="s">
        <v>1</v>
      </c>
      <c r="B26" s="16">
        <v>19187</v>
      </c>
      <c r="C26" s="16">
        <v>6356</v>
      </c>
      <c r="D26" s="16">
        <v>6433</v>
      </c>
      <c r="E26" s="49">
        <f t="shared" si="22"/>
        <v>31976</v>
      </c>
      <c r="F26" s="16">
        <v>18926</v>
      </c>
      <c r="G26" s="16">
        <v>6366</v>
      </c>
      <c r="H26" s="16">
        <v>6476</v>
      </c>
      <c r="I26" s="49">
        <f t="shared" si="23"/>
        <v>31768</v>
      </c>
      <c r="J26" s="16">
        <v>18624</v>
      </c>
      <c r="K26" s="16">
        <v>6348</v>
      </c>
      <c r="L26" s="16">
        <v>6489</v>
      </c>
      <c r="M26" s="49">
        <f t="shared" si="24"/>
        <v>31461</v>
      </c>
      <c r="N26" s="16">
        <v>17801</v>
      </c>
      <c r="O26" s="16">
        <v>6343</v>
      </c>
      <c r="P26" s="16">
        <v>6501</v>
      </c>
      <c r="Q26" s="49">
        <f t="shared" si="25"/>
        <v>30645</v>
      </c>
      <c r="R26" s="16"/>
      <c r="S26" s="16"/>
      <c r="T26" s="16"/>
      <c r="U26" s="49">
        <f t="shared" si="26"/>
        <v>0</v>
      </c>
      <c r="V26" s="16"/>
      <c r="W26" s="16"/>
      <c r="X26" s="16"/>
      <c r="Y26" s="49">
        <f t="shared" si="27"/>
        <v>0</v>
      </c>
      <c r="Z26" s="16"/>
      <c r="AA26" s="16"/>
      <c r="AB26" s="16"/>
      <c r="AC26" s="49">
        <f t="shared" si="28"/>
        <v>0</v>
      </c>
      <c r="AD26" s="16"/>
      <c r="AE26" s="16"/>
      <c r="AF26" s="16"/>
      <c r="AG26" s="49">
        <f t="shared" si="29"/>
        <v>0</v>
      </c>
      <c r="AH26" s="16"/>
      <c r="AI26" s="16"/>
      <c r="AJ26" s="16"/>
      <c r="AK26" s="49">
        <f t="shared" si="30"/>
        <v>0</v>
      </c>
      <c r="AL26" s="16"/>
      <c r="AM26" s="16"/>
      <c r="AN26" s="16"/>
      <c r="AO26" s="49">
        <f t="shared" si="31"/>
        <v>0</v>
      </c>
      <c r="AP26" s="16"/>
      <c r="AQ26" s="16"/>
      <c r="AR26" s="16"/>
      <c r="AS26" s="49">
        <f t="shared" si="32"/>
        <v>0</v>
      </c>
      <c r="AT26" s="16"/>
      <c r="AU26" s="16"/>
      <c r="AV26" s="16"/>
      <c r="AW26" s="49">
        <f t="shared" si="33"/>
        <v>0</v>
      </c>
    </row>
    <row r="27" spans="1:49" ht="15">
      <c r="A27" s="23" t="s">
        <v>2</v>
      </c>
      <c r="B27" s="16">
        <v>2742</v>
      </c>
      <c r="C27" s="16">
        <v>756</v>
      </c>
      <c r="D27" s="16">
        <v>617</v>
      </c>
      <c r="E27" s="49">
        <f t="shared" si="22"/>
        <v>4115</v>
      </c>
      <c r="F27" s="16">
        <v>2724</v>
      </c>
      <c r="G27" s="16">
        <v>773</v>
      </c>
      <c r="H27" s="16">
        <v>622</v>
      </c>
      <c r="I27" s="49">
        <f t="shared" si="23"/>
        <v>4119</v>
      </c>
      <c r="J27" s="16">
        <v>2619</v>
      </c>
      <c r="K27" s="16">
        <v>757</v>
      </c>
      <c r="L27" s="16">
        <v>637</v>
      </c>
      <c r="M27" s="49">
        <f t="shared" si="24"/>
        <v>4013</v>
      </c>
      <c r="N27" s="16">
        <v>2310</v>
      </c>
      <c r="O27" s="16">
        <v>755</v>
      </c>
      <c r="P27" s="16">
        <v>636</v>
      </c>
      <c r="Q27" s="49">
        <f t="shared" si="25"/>
        <v>3701</v>
      </c>
      <c r="R27" s="16"/>
      <c r="S27" s="16"/>
      <c r="T27" s="16"/>
      <c r="U27" s="49">
        <f t="shared" si="26"/>
        <v>0</v>
      </c>
      <c r="V27" s="16"/>
      <c r="W27" s="16"/>
      <c r="X27" s="16"/>
      <c r="Y27" s="49">
        <f t="shared" si="27"/>
        <v>0</v>
      </c>
      <c r="Z27" s="16"/>
      <c r="AA27" s="16"/>
      <c r="AB27" s="16"/>
      <c r="AC27" s="49">
        <f t="shared" si="28"/>
        <v>0</v>
      </c>
      <c r="AD27" s="16"/>
      <c r="AE27" s="16"/>
      <c r="AF27" s="16"/>
      <c r="AG27" s="49">
        <f t="shared" si="29"/>
        <v>0</v>
      </c>
      <c r="AH27" s="16"/>
      <c r="AI27" s="16"/>
      <c r="AJ27" s="16"/>
      <c r="AK27" s="49">
        <f t="shared" si="30"/>
        <v>0</v>
      </c>
      <c r="AL27" s="16"/>
      <c r="AM27" s="16"/>
      <c r="AN27" s="16"/>
      <c r="AO27" s="49">
        <f t="shared" si="31"/>
        <v>0</v>
      </c>
      <c r="AP27" s="16"/>
      <c r="AQ27" s="16"/>
      <c r="AR27" s="16"/>
      <c r="AS27" s="49">
        <f t="shared" si="32"/>
        <v>0</v>
      </c>
      <c r="AT27" s="16"/>
      <c r="AU27" s="16"/>
      <c r="AV27" s="16"/>
      <c r="AW27" s="49">
        <f t="shared" si="33"/>
        <v>0</v>
      </c>
    </row>
    <row r="28" spans="1:49" ht="15">
      <c r="A28" s="23" t="s">
        <v>3</v>
      </c>
      <c r="B28" s="16">
        <v>1482</v>
      </c>
      <c r="C28" s="16">
        <v>472</v>
      </c>
      <c r="D28" s="16">
        <v>511</v>
      </c>
      <c r="E28" s="49">
        <f t="shared" si="22"/>
        <v>2465</v>
      </c>
      <c r="F28" s="16">
        <v>1446</v>
      </c>
      <c r="G28" s="16">
        <v>476</v>
      </c>
      <c r="H28" s="16">
        <v>518</v>
      </c>
      <c r="I28" s="49">
        <f t="shared" si="23"/>
        <v>2440</v>
      </c>
      <c r="J28" s="16">
        <v>1403</v>
      </c>
      <c r="K28" s="16">
        <v>487</v>
      </c>
      <c r="L28" s="16">
        <v>522</v>
      </c>
      <c r="M28" s="49">
        <f t="shared" si="24"/>
        <v>2412</v>
      </c>
      <c r="N28" s="16">
        <v>1333</v>
      </c>
      <c r="O28" s="16">
        <v>484</v>
      </c>
      <c r="P28" s="16">
        <v>524</v>
      </c>
      <c r="Q28" s="49">
        <f t="shared" si="25"/>
        <v>2341</v>
      </c>
      <c r="R28" s="16"/>
      <c r="S28" s="16"/>
      <c r="T28" s="16"/>
      <c r="U28" s="49">
        <f t="shared" si="26"/>
        <v>0</v>
      </c>
      <c r="V28" s="16"/>
      <c r="W28" s="16"/>
      <c r="X28" s="16"/>
      <c r="Y28" s="49">
        <f t="shared" si="27"/>
        <v>0</v>
      </c>
      <c r="Z28" s="16"/>
      <c r="AA28" s="16"/>
      <c r="AB28" s="16"/>
      <c r="AC28" s="49">
        <f t="shared" si="28"/>
        <v>0</v>
      </c>
      <c r="AD28" s="16"/>
      <c r="AE28" s="16"/>
      <c r="AF28" s="16"/>
      <c r="AG28" s="49">
        <f t="shared" si="29"/>
        <v>0</v>
      </c>
      <c r="AH28" s="16"/>
      <c r="AI28" s="16"/>
      <c r="AJ28" s="16"/>
      <c r="AK28" s="49">
        <f t="shared" si="30"/>
        <v>0</v>
      </c>
      <c r="AL28" s="16"/>
      <c r="AM28" s="16"/>
      <c r="AN28" s="16"/>
      <c r="AO28" s="49">
        <f t="shared" si="31"/>
        <v>0</v>
      </c>
      <c r="AP28" s="16"/>
      <c r="AQ28" s="16"/>
      <c r="AR28" s="16"/>
      <c r="AS28" s="49">
        <f t="shared" si="32"/>
        <v>0</v>
      </c>
      <c r="AT28" s="16"/>
      <c r="AU28" s="16"/>
      <c r="AV28" s="16"/>
      <c r="AW28" s="49">
        <f t="shared" si="33"/>
        <v>0</v>
      </c>
    </row>
    <row r="29" spans="1:57" s="19" customFormat="1" ht="13.5" thickBot="1">
      <c r="A29" s="38" t="s">
        <v>13</v>
      </c>
      <c r="B29" s="37">
        <f>SUM(B27:B28)</f>
        <v>4224</v>
      </c>
      <c r="C29" s="37">
        <f>SUM(C27:C28)</f>
        <v>1228</v>
      </c>
      <c r="D29" s="37">
        <f>SUM(D27:D28)</f>
        <v>1128</v>
      </c>
      <c r="E29" s="37">
        <f t="shared" si="22"/>
        <v>6580</v>
      </c>
      <c r="F29" s="37">
        <f>SUM(F27:F28)</f>
        <v>4170</v>
      </c>
      <c r="G29" s="37">
        <f>SUM(G27:G28)</f>
        <v>1249</v>
      </c>
      <c r="H29" s="37">
        <f>SUM(H27:H28)</f>
        <v>1140</v>
      </c>
      <c r="I29" s="37">
        <f t="shared" si="23"/>
        <v>6559</v>
      </c>
      <c r="J29" s="37">
        <f>SUM(J27:J28)</f>
        <v>4022</v>
      </c>
      <c r="K29" s="37">
        <f>SUM(K27:K28)</f>
        <v>1244</v>
      </c>
      <c r="L29" s="37">
        <f>SUM(L27:L28)</f>
        <v>1159</v>
      </c>
      <c r="M29" s="37">
        <f t="shared" si="24"/>
        <v>6425</v>
      </c>
      <c r="N29" s="37">
        <f>SUM(N27:N28)</f>
        <v>3643</v>
      </c>
      <c r="O29" s="37">
        <f>SUM(O27:O28)</f>
        <v>1239</v>
      </c>
      <c r="P29" s="37">
        <f>SUM(P27:P28)</f>
        <v>1160</v>
      </c>
      <c r="Q29" s="37">
        <f t="shared" si="25"/>
        <v>6042</v>
      </c>
      <c r="R29" s="37">
        <f>SUM(R27:R28)</f>
        <v>0</v>
      </c>
      <c r="S29" s="37">
        <f>SUM(S27:S28)</f>
        <v>0</v>
      </c>
      <c r="T29" s="37">
        <f>SUM(T27:T28)</f>
        <v>0</v>
      </c>
      <c r="U29" s="37">
        <f t="shared" si="26"/>
        <v>0</v>
      </c>
      <c r="V29" s="37">
        <f>SUM(V27:V28)</f>
        <v>0</v>
      </c>
      <c r="W29" s="37">
        <f>SUM(W27:W28)</f>
        <v>0</v>
      </c>
      <c r="X29" s="37">
        <f>SUM(X27:X28)</f>
        <v>0</v>
      </c>
      <c r="Y29" s="37">
        <f t="shared" si="27"/>
        <v>0</v>
      </c>
      <c r="Z29" s="37">
        <f>SUM(Z27:Z28)</f>
        <v>0</v>
      </c>
      <c r="AA29" s="37">
        <f>SUM(AA27:AA28)</f>
        <v>0</v>
      </c>
      <c r="AB29" s="37">
        <f>SUM(AB27:AB28)</f>
        <v>0</v>
      </c>
      <c r="AC29" s="37">
        <f t="shared" si="28"/>
        <v>0</v>
      </c>
      <c r="AD29" s="37">
        <f>SUM(AD27:AD28)</f>
        <v>0</v>
      </c>
      <c r="AE29" s="37">
        <f>SUM(AE27:AE28)</f>
        <v>0</v>
      </c>
      <c r="AF29" s="37">
        <f>SUM(AF27:AF28)</f>
        <v>0</v>
      </c>
      <c r="AG29" s="37">
        <f t="shared" si="29"/>
        <v>0</v>
      </c>
      <c r="AH29" s="37">
        <f>SUM(AH27:AH28)</f>
        <v>0</v>
      </c>
      <c r="AI29" s="37">
        <f>SUM(AI27:AI28)</f>
        <v>0</v>
      </c>
      <c r="AJ29" s="37">
        <f>SUM(AJ27:AJ28)</f>
        <v>0</v>
      </c>
      <c r="AK29" s="37">
        <f t="shared" si="30"/>
        <v>0</v>
      </c>
      <c r="AL29" s="37">
        <f>SUM(AL27:AL28)</f>
        <v>0</v>
      </c>
      <c r="AM29" s="37">
        <f>SUM(AM27:AM28)</f>
        <v>0</v>
      </c>
      <c r="AN29" s="37">
        <f>SUM(AN27:AN28)</f>
        <v>0</v>
      </c>
      <c r="AO29" s="37">
        <f t="shared" si="31"/>
        <v>0</v>
      </c>
      <c r="AP29" s="37">
        <f>SUM(AP27:AP28)</f>
        <v>0</v>
      </c>
      <c r="AQ29" s="37">
        <f>SUM(AQ27:AQ28)</f>
        <v>0</v>
      </c>
      <c r="AR29" s="37">
        <f>SUM(AR27:AR28)</f>
        <v>0</v>
      </c>
      <c r="AS29" s="37">
        <f t="shared" si="32"/>
        <v>0</v>
      </c>
      <c r="AT29" s="37">
        <f>SUM(AT27:AT28)</f>
        <v>0</v>
      </c>
      <c r="AU29" s="37">
        <f>SUM(AU27:AU28)</f>
        <v>0</v>
      </c>
      <c r="AV29" s="37">
        <f>SUM(AV27:AV28)</f>
        <v>0</v>
      </c>
      <c r="AW29" s="37">
        <f t="shared" si="33"/>
        <v>0</v>
      </c>
      <c r="AX29" s="11"/>
      <c r="AY29" s="11"/>
      <c r="AZ29" s="11"/>
      <c r="BA29" s="11"/>
      <c r="BB29" s="11"/>
      <c r="BC29" s="11"/>
      <c r="BD29" s="11"/>
      <c r="BE29" s="11"/>
    </row>
    <row r="30" spans="1:2" ht="12.75">
      <c r="A30" s="15" t="s">
        <v>43</v>
      </c>
      <c r="B30" s="15" t="s">
        <v>40</v>
      </c>
    </row>
    <row r="31" spans="1:14" s="132" customFormat="1" ht="12.75">
      <c r="A31" s="128"/>
      <c r="N31" s="133"/>
    </row>
    <row r="32" ht="13.5" thickBot="1"/>
    <row r="33" spans="1:13" ht="15.75" thickBot="1">
      <c r="A33" s="10" t="s">
        <v>38</v>
      </c>
      <c r="B33" s="125" t="s">
        <v>137</v>
      </c>
      <c r="C33" s="125" t="s">
        <v>138</v>
      </c>
      <c r="D33" s="125" t="s">
        <v>139</v>
      </c>
      <c r="E33" s="125" t="s">
        <v>140</v>
      </c>
      <c r="F33" s="125" t="s">
        <v>141</v>
      </c>
      <c r="G33" s="125" t="s">
        <v>142</v>
      </c>
      <c r="H33" s="125" t="s">
        <v>143</v>
      </c>
      <c r="I33" s="125" t="s">
        <v>144</v>
      </c>
      <c r="J33" s="125" t="s">
        <v>145</v>
      </c>
      <c r="K33" s="125" t="s">
        <v>146</v>
      </c>
      <c r="L33" s="125" t="s">
        <v>147</v>
      </c>
      <c r="M33" s="125" t="s">
        <v>148</v>
      </c>
    </row>
    <row r="34" spans="1:13" ht="15">
      <c r="A34" s="22" t="s">
        <v>0</v>
      </c>
      <c r="B34" s="8">
        <f aca="true" t="shared" si="34" ref="B34:B39">IF(ISERROR((C24+D24)/E24),0,(C24+D24)/E24)</f>
        <v>0.421412615051455</v>
      </c>
      <c r="C34" s="8">
        <f aca="true" t="shared" si="35" ref="C34:C39">IF(ISERROR((G24+H24)/I24),0,(G24+H24)/I24)</f>
        <v>0.424692656011611</v>
      </c>
      <c r="D34" s="8">
        <f aca="true" t="shared" si="36" ref="D34:D39">(K24+L24)/M24</f>
        <v>0.4273964849336563</v>
      </c>
      <c r="E34" s="8">
        <f aca="true" t="shared" si="37" ref="E34:E39">(O24+P24)/Q24</f>
        <v>0.4312825293693735</v>
      </c>
      <c r="F34" s="8"/>
      <c r="G34" s="8"/>
      <c r="H34" s="8"/>
      <c r="I34" s="8"/>
      <c r="J34" s="8"/>
      <c r="K34" s="8"/>
      <c r="L34" s="8"/>
      <c r="M34" s="8"/>
    </row>
    <row r="35" spans="1:13" ht="15">
      <c r="A35" s="23" t="s">
        <v>41</v>
      </c>
      <c r="B35" s="8">
        <f t="shared" si="34"/>
        <v>0.38398672614432694</v>
      </c>
      <c r="C35" s="8">
        <f t="shared" si="35"/>
        <v>0.3886055996764329</v>
      </c>
      <c r="D35" s="8">
        <f t="shared" si="36"/>
        <v>0.3924460555578948</v>
      </c>
      <c r="E35" s="8">
        <f t="shared" si="37"/>
        <v>0.399446361945731</v>
      </c>
      <c r="F35" s="8"/>
      <c r="G35" s="8"/>
      <c r="H35" s="8"/>
      <c r="I35" s="8"/>
      <c r="J35" s="8"/>
      <c r="K35" s="8"/>
      <c r="L35" s="8"/>
      <c r="M35" s="8"/>
    </row>
    <row r="36" spans="1:13" ht="15">
      <c r="A36" s="23" t="s">
        <v>1</v>
      </c>
      <c r="B36" s="8">
        <f t="shared" si="34"/>
        <v>0.39995621716287216</v>
      </c>
      <c r="C36" s="8">
        <f t="shared" si="35"/>
        <v>0.4042432636615462</v>
      </c>
      <c r="D36" s="8">
        <f t="shared" si="36"/>
        <v>0.4080289882711929</v>
      </c>
      <c r="E36" s="8">
        <f t="shared" si="37"/>
        <v>0.41912220590634686</v>
      </c>
      <c r="F36" s="8"/>
      <c r="G36" s="8"/>
      <c r="H36" s="8"/>
      <c r="I36" s="8"/>
      <c r="J36" s="8"/>
      <c r="K36" s="8"/>
      <c r="L36" s="8"/>
      <c r="M36" s="8"/>
    </row>
    <row r="37" spans="1:13" ht="15">
      <c r="A37" s="23" t="s">
        <v>2</v>
      </c>
      <c r="B37" s="8">
        <f t="shared" si="34"/>
        <v>0.3336573511543135</v>
      </c>
      <c r="C37" s="8">
        <f t="shared" si="35"/>
        <v>0.33867443554260745</v>
      </c>
      <c r="D37" s="8">
        <f t="shared" si="36"/>
        <v>0.34737104410665337</v>
      </c>
      <c r="E37" s="8">
        <f t="shared" si="37"/>
        <v>0.3758443663874628</v>
      </c>
      <c r="F37" s="8"/>
      <c r="G37" s="8"/>
      <c r="H37" s="8"/>
      <c r="I37" s="8"/>
      <c r="J37" s="8"/>
      <c r="K37" s="8"/>
      <c r="L37" s="8"/>
      <c r="M37" s="8"/>
    </row>
    <row r="38" spans="1:13" ht="15">
      <c r="A38" s="23" t="s">
        <v>3</v>
      </c>
      <c r="B38" s="8">
        <f t="shared" si="34"/>
        <v>0.39878296146044623</v>
      </c>
      <c r="C38" s="8">
        <f t="shared" si="35"/>
        <v>0.40737704918032785</v>
      </c>
      <c r="D38" s="8">
        <f t="shared" si="36"/>
        <v>0.41832504145936983</v>
      </c>
      <c r="E38" s="8">
        <f t="shared" si="37"/>
        <v>0.43058521999145666</v>
      </c>
      <c r="F38" s="8"/>
      <c r="G38" s="8"/>
      <c r="H38" s="8"/>
      <c r="I38" s="8"/>
      <c r="J38" s="8"/>
      <c r="K38" s="8"/>
      <c r="L38" s="8"/>
      <c r="M38" s="8"/>
    </row>
    <row r="39" spans="1:13" s="77" customFormat="1" ht="15" thickBot="1">
      <c r="A39" s="29" t="s">
        <v>13</v>
      </c>
      <c r="B39" s="131">
        <f t="shared" si="34"/>
        <v>0.3580547112462006</v>
      </c>
      <c r="C39" s="131">
        <f t="shared" si="35"/>
        <v>0.36423235249275804</v>
      </c>
      <c r="D39" s="131">
        <f t="shared" si="36"/>
        <v>0.3740077821011673</v>
      </c>
      <c r="E39" s="131">
        <f t="shared" si="37"/>
        <v>0.39705395564382656</v>
      </c>
      <c r="F39" s="131"/>
      <c r="G39" s="131"/>
      <c r="H39" s="131"/>
      <c r="I39" s="131"/>
      <c r="J39" s="131"/>
      <c r="K39" s="131"/>
      <c r="L39" s="131"/>
      <c r="M39" s="131"/>
    </row>
    <row r="40" spans="1:2" ht="12.75">
      <c r="A40" s="15" t="s">
        <v>43</v>
      </c>
      <c r="B40" s="15" t="s">
        <v>40</v>
      </c>
    </row>
  </sheetData>
  <mergeCells count="36">
    <mergeCell ref="AH22:AK22"/>
    <mergeCell ref="AL22:AO22"/>
    <mergeCell ref="AP22:AS22"/>
    <mergeCell ref="AT22:AW22"/>
    <mergeCell ref="R22:U22"/>
    <mergeCell ref="V22:Y22"/>
    <mergeCell ref="Z22:AC22"/>
    <mergeCell ref="AD22:AG22"/>
    <mergeCell ref="B22:E22"/>
    <mergeCell ref="F22:I22"/>
    <mergeCell ref="J22:M22"/>
    <mergeCell ref="N22:Q22"/>
    <mergeCell ref="AT12:AW12"/>
    <mergeCell ref="AP12:AS12"/>
    <mergeCell ref="AL12:AO12"/>
    <mergeCell ref="AH12:AK12"/>
    <mergeCell ref="R12:U12"/>
    <mergeCell ref="V12:Y12"/>
    <mergeCell ref="Z12:AC12"/>
    <mergeCell ref="AD12:AG12"/>
    <mergeCell ref="B12:E12"/>
    <mergeCell ref="F12:I12"/>
    <mergeCell ref="J12:M12"/>
    <mergeCell ref="N12:Q1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="80" zoomScaleNormal="80" workbookViewId="0" topLeftCell="A1">
      <pane ySplit="1" topLeftCell="BM2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7.8515625" style="3" customWidth="1"/>
    <col min="2" max="37" width="13.00390625" style="3" customWidth="1"/>
    <col min="38" max="38" width="13.7109375" style="3" customWidth="1"/>
    <col min="39" max="39" width="11.421875" style="3" customWidth="1"/>
    <col min="40" max="40" width="13.140625" style="3" customWidth="1"/>
    <col min="41" max="41" width="11.421875" style="3" customWidth="1"/>
    <col min="42" max="42" width="12.421875" style="3" customWidth="1"/>
    <col min="43" max="43" width="11.421875" style="3" customWidth="1"/>
    <col min="44" max="44" width="12.421875" style="3" customWidth="1"/>
    <col min="45" max="45" width="13.00390625" style="3" customWidth="1"/>
    <col min="46" max="46" width="12.7109375" style="3" customWidth="1"/>
    <col min="47" max="47" width="11.421875" style="3" customWidth="1"/>
    <col min="48" max="48" width="12.140625" style="3" customWidth="1"/>
    <col min="49" max="49" width="11.421875" style="3" customWidth="1"/>
    <col min="50" max="50" width="12.140625" style="3" customWidth="1"/>
    <col min="51" max="51" width="11.421875" style="3" customWidth="1"/>
    <col min="52" max="52" width="12.140625" style="3" customWidth="1"/>
    <col min="53" max="16384" width="11.421875" style="3" customWidth="1"/>
  </cols>
  <sheetData>
    <row r="1" spans="1:4" ht="15.75" thickBot="1">
      <c r="A1" s="4" t="s">
        <v>29</v>
      </c>
      <c r="B1" s="1"/>
      <c r="C1" s="1"/>
      <c r="D1" s="1"/>
    </row>
    <row r="2" spans="1:29" ht="15">
      <c r="A2" s="1"/>
      <c r="B2" s="251" t="s">
        <v>100</v>
      </c>
      <c r="C2" s="250"/>
      <c r="D2" s="251" t="s">
        <v>101</v>
      </c>
      <c r="E2" s="250"/>
      <c r="F2" s="251" t="s">
        <v>102</v>
      </c>
      <c r="G2" s="250"/>
      <c r="H2" s="251" t="s">
        <v>91</v>
      </c>
      <c r="I2" s="250"/>
      <c r="J2" s="251" t="s">
        <v>92</v>
      </c>
      <c r="K2" s="250"/>
      <c r="L2" s="251" t="s">
        <v>93</v>
      </c>
      <c r="M2" s="250"/>
      <c r="N2" s="251" t="s">
        <v>94</v>
      </c>
      <c r="O2" s="250"/>
      <c r="P2" s="251" t="s">
        <v>95</v>
      </c>
      <c r="Q2" s="250"/>
      <c r="R2" s="251" t="s">
        <v>96</v>
      </c>
      <c r="S2" s="250"/>
      <c r="T2" s="251" t="s">
        <v>97</v>
      </c>
      <c r="U2" s="250"/>
      <c r="V2" s="251" t="s">
        <v>98</v>
      </c>
      <c r="W2" s="250"/>
      <c r="X2" s="251" t="s">
        <v>99</v>
      </c>
      <c r="Y2" s="250"/>
      <c r="Z2" s="169"/>
      <c r="AA2" s="169"/>
      <c r="AB2" s="169"/>
      <c r="AC2" s="169"/>
    </row>
    <row r="3" spans="1:29" s="41" customFormat="1" ht="30" thickBot="1">
      <c r="A3" s="40"/>
      <c r="B3" s="42" t="s">
        <v>9</v>
      </c>
      <c r="C3" s="43" t="s">
        <v>42</v>
      </c>
      <c r="D3" s="42" t="s">
        <v>9</v>
      </c>
      <c r="E3" s="43" t="s">
        <v>42</v>
      </c>
      <c r="F3" s="42" t="s">
        <v>9</v>
      </c>
      <c r="G3" s="43" t="s">
        <v>42</v>
      </c>
      <c r="H3" s="42" t="s">
        <v>9</v>
      </c>
      <c r="I3" s="43" t="s">
        <v>42</v>
      </c>
      <c r="J3" s="42" t="s">
        <v>9</v>
      </c>
      <c r="K3" s="43" t="s">
        <v>42</v>
      </c>
      <c r="L3" s="42" t="s">
        <v>9</v>
      </c>
      <c r="M3" s="43" t="s">
        <v>42</v>
      </c>
      <c r="N3" s="42" t="s">
        <v>9</v>
      </c>
      <c r="O3" s="43" t="s">
        <v>42</v>
      </c>
      <c r="P3" s="42" t="s">
        <v>9</v>
      </c>
      <c r="Q3" s="43" t="s">
        <v>42</v>
      </c>
      <c r="R3" s="42" t="s">
        <v>9</v>
      </c>
      <c r="S3" s="43" t="s">
        <v>42</v>
      </c>
      <c r="T3" s="42" t="s">
        <v>9</v>
      </c>
      <c r="U3" s="43" t="s">
        <v>42</v>
      </c>
      <c r="V3" s="42" t="s">
        <v>9</v>
      </c>
      <c r="W3" s="43" t="s">
        <v>42</v>
      </c>
      <c r="X3" s="42" t="s">
        <v>9</v>
      </c>
      <c r="Y3" s="43" t="s">
        <v>42</v>
      </c>
      <c r="Z3" s="170"/>
      <c r="AA3" s="170"/>
      <c r="AB3" s="170"/>
      <c r="AC3" s="170"/>
    </row>
    <row r="4" spans="1:29" ht="15">
      <c r="A4" s="30" t="s">
        <v>0</v>
      </c>
      <c r="B4" s="76">
        <v>4658164</v>
      </c>
      <c r="C4" s="46">
        <v>264818</v>
      </c>
      <c r="D4" s="76">
        <v>4644675</v>
      </c>
      <c r="E4" s="46">
        <v>262516</v>
      </c>
      <c r="F4" s="76">
        <v>4614183</v>
      </c>
      <c r="G4" s="46">
        <v>260789</v>
      </c>
      <c r="H4" s="76">
        <v>4546572</v>
      </c>
      <c r="I4" s="46">
        <v>258800</v>
      </c>
      <c r="J4" s="76">
        <v>4519997</v>
      </c>
      <c r="K4" s="46">
        <v>258170</v>
      </c>
      <c r="L4" s="76">
        <v>4509919</v>
      </c>
      <c r="M4" s="46">
        <v>259028</v>
      </c>
      <c r="N4" s="76">
        <v>4613366</v>
      </c>
      <c r="O4" s="46">
        <v>264759</v>
      </c>
      <c r="P4" s="76">
        <v>4741226</v>
      </c>
      <c r="Q4" s="46">
        <v>271507</v>
      </c>
      <c r="R4" s="76">
        <v>4848737</v>
      </c>
      <c r="S4" s="46">
        <v>274914</v>
      </c>
      <c r="T4" s="76">
        <v>4958247</v>
      </c>
      <c r="U4" s="46">
        <v>281225</v>
      </c>
      <c r="V4" s="76">
        <v>5004273</v>
      </c>
      <c r="W4" s="46">
        <v>282161</v>
      </c>
      <c r="X4" s="76">
        <v>4985691</v>
      </c>
      <c r="Y4" s="46">
        <v>283948</v>
      </c>
      <c r="Z4" s="171"/>
      <c r="AA4" s="171"/>
      <c r="AB4" s="171"/>
      <c r="AC4" s="171"/>
    </row>
    <row r="5" spans="1:29" ht="15">
      <c r="A5" s="26" t="s">
        <v>41</v>
      </c>
      <c r="B5" s="76">
        <v>232039</v>
      </c>
      <c r="C5" s="46">
        <v>12564</v>
      </c>
      <c r="D5" s="76">
        <v>229794</v>
      </c>
      <c r="E5" s="46">
        <v>12409</v>
      </c>
      <c r="F5" s="76">
        <v>226485</v>
      </c>
      <c r="G5" s="46">
        <v>12177</v>
      </c>
      <c r="H5" s="76">
        <v>222081</v>
      </c>
      <c r="I5" s="46">
        <v>12024</v>
      </c>
      <c r="J5" s="76">
        <v>218207</v>
      </c>
      <c r="K5" s="46">
        <v>11880</v>
      </c>
      <c r="L5" s="76">
        <v>217441</v>
      </c>
      <c r="M5" s="46">
        <v>11956</v>
      </c>
      <c r="N5" s="76">
        <v>222546</v>
      </c>
      <c r="O5" s="46">
        <v>12425</v>
      </c>
      <c r="P5" s="76">
        <v>229540</v>
      </c>
      <c r="Q5" s="46">
        <v>12823</v>
      </c>
      <c r="R5" s="76">
        <v>236593</v>
      </c>
      <c r="S5" s="46">
        <v>13076</v>
      </c>
      <c r="T5" s="76">
        <v>242643</v>
      </c>
      <c r="U5" s="46">
        <v>13478</v>
      </c>
      <c r="V5" s="76">
        <v>246671</v>
      </c>
      <c r="W5" s="46">
        <v>13423</v>
      </c>
      <c r="X5" s="76">
        <v>247119</v>
      </c>
      <c r="Y5" s="46">
        <v>13595</v>
      </c>
      <c r="Z5" s="171"/>
      <c r="AA5" s="171"/>
      <c r="AB5" s="171"/>
      <c r="AC5" s="171"/>
    </row>
    <row r="6" spans="1:29" ht="15">
      <c r="A6" s="26" t="s">
        <v>1</v>
      </c>
      <c r="B6" s="76">
        <v>28072</v>
      </c>
      <c r="C6" s="46">
        <v>895</v>
      </c>
      <c r="D6" s="76">
        <v>28103</v>
      </c>
      <c r="E6" s="46">
        <v>916</v>
      </c>
      <c r="F6" s="76">
        <v>27762</v>
      </c>
      <c r="G6" s="46">
        <v>899</v>
      </c>
      <c r="H6" s="76">
        <v>27050</v>
      </c>
      <c r="I6" s="46">
        <v>889</v>
      </c>
      <c r="J6" s="76">
        <v>26389</v>
      </c>
      <c r="K6" s="46">
        <v>897</v>
      </c>
      <c r="L6" s="76">
        <v>26345</v>
      </c>
      <c r="M6" s="46">
        <v>906</v>
      </c>
      <c r="N6" s="76">
        <v>26674</v>
      </c>
      <c r="O6" s="46">
        <v>923</v>
      </c>
      <c r="P6" s="76">
        <v>27397</v>
      </c>
      <c r="Q6" s="46">
        <v>955</v>
      </c>
      <c r="R6" s="76">
        <v>28322</v>
      </c>
      <c r="S6" s="46">
        <v>981</v>
      </c>
      <c r="T6" s="76">
        <v>29272</v>
      </c>
      <c r="U6" s="46">
        <v>1001</v>
      </c>
      <c r="V6" s="76">
        <v>29835</v>
      </c>
      <c r="W6" s="46">
        <v>994</v>
      </c>
      <c r="X6" s="76">
        <v>29824</v>
      </c>
      <c r="Y6" s="46">
        <v>1010</v>
      </c>
      <c r="Z6" s="171"/>
      <c r="AA6" s="171"/>
      <c r="AB6" s="171"/>
      <c r="AC6" s="171"/>
    </row>
    <row r="7" spans="1:29" ht="15">
      <c r="A7" s="26" t="s">
        <v>2</v>
      </c>
      <c r="B7" s="76">
        <v>3750</v>
      </c>
      <c r="C7" s="46">
        <v>127</v>
      </c>
      <c r="D7" s="76">
        <v>3727</v>
      </c>
      <c r="E7" s="46">
        <v>129</v>
      </c>
      <c r="F7" s="76">
        <v>3581</v>
      </c>
      <c r="G7" s="46">
        <v>123</v>
      </c>
      <c r="H7" s="76">
        <v>3271</v>
      </c>
      <c r="I7" s="46">
        <v>124</v>
      </c>
      <c r="J7" s="76">
        <v>3043</v>
      </c>
      <c r="K7" s="46">
        <v>118</v>
      </c>
      <c r="L7" s="76">
        <v>2916</v>
      </c>
      <c r="M7" s="46">
        <v>117</v>
      </c>
      <c r="N7" s="76">
        <v>2857</v>
      </c>
      <c r="O7" s="46">
        <v>122</v>
      </c>
      <c r="P7" s="76">
        <v>2880</v>
      </c>
      <c r="Q7" s="46">
        <v>132</v>
      </c>
      <c r="R7" s="76">
        <v>3089</v>
      </c>
      <c r="S7" s="46">
        <v>139</v>
      </c>
      <c r="T7" s="76">
        <v>3475</v>
      </c>
      <c r="U7" s="46">
        <v>139</v>
      </c>
      <c r="V7" s="76">
        <v>3698</v>
      </c>
      <c r="W7" s="46">
        <v>137</v>
      </c>
      <c r="X7" s="76">
        <v>3775</v>
      </c>
      <c r="Y7" s="46">
        <v>141</v>
      </c>
      <c r="Z7" s="171"/>
      <c r="AA7" s="171"/>
      <c r="AB7" s="171"/>
      <c r="AC7" s="171"/>
    </row>
    <row r="8" spans="1:29" ht="15">
      <c r="A8" s="47" t="s">
        <v>3</v>
      </c>
      <c r="B8" s="76">
        <v>2156</v>
      </c>
      <c r="C8" s="46">
        <v>69</v>
      </c>
      <c r="D8" s="76">
        <v>2148</v>
      </c>
      <c r="E8" s="46">
        <v>62</v>
      </c>
      <c r="F8" s="76">
        <v>2112</v>
      </c>
      <c r="G8" s="46">
        <v>66</v>
      </c>
      <c r="H8" s="76">
        <v>2072</v>
      </c>
      <c r="I8" s="46">
        <v>58</v>
      </c>
      <c r="J8" s="76">
        <v>1980</v>
      </c>
      <c r="K8" s="46">
        <v>61</v>
      </c>
      <c r="L8" s="76">
        <v>1992</v>
      </c>
      <c r="M8" s="46">
        <v>59</v>
      </c>
      <c r="N8" s="76">
        <v>2040</v>
      </c>
      <c r="O8" s="46">
        <v>59</v>
      </c>
      <c r="P8" s="76">
        <v>2105</v>
      </c>
      <c r="Q8" s="46">
        <v>59</v>
      </c>
      <c r="R8" s="76">
        <v>2134</v>
      </c>
      <c r="S8" s="46">
        <v>63</v>
      </c>
      <c r="T8" s="76">
        <v>2236</v>
      </c>
      <c r="U8" s="46">
        <v>71</v>
      </c>
      <c r="V8" s="76">
        <v>2311</v>
      </c>
      <c r="W8" s="46">
        <v>68</v>
      </c>
      <c r="X8" s="76">
        <v>2278</v>
      </c>
      <c r="Y8" s="46">
        <v>69</v>
      </c>
      <c r="Z8" s="171"/>
      <c r="AA8" s="171"/>
      <c r="AB8" s="171"/>
      <c r="AC8" s="171"/>
    </row>
    <row r="9" spans="1:29" ht="15" thickBot="1">
      <c r="A9" s="48" t="s">
        <v>13</v>
      </c>
      <c r="B9" s="44">
        <f aca="true" t="shared" si="0" ref="B9:Y9">SUM(B7:B8)</f>
        <v>5906</v>
      </c>
      <c r="C9" s="45">
        <f t="shared" si="0"/>
        <v>196</v>
      </c>
      <c r="D9" s="44">
        <f t="shared" si="0"/>
        <v>5875</v>
      </c>
      <c r="E9" s="45">
        <f t="shared" si="0"/>
        <v>191</v>
      </c>
      <c r="F9" s="44">
        <f t="shared" si="0"/>
        <v>5693</v>
      </c>
      <c r="G9" s="45">
        <f t="shared" si="0"/>
        <v>189</v>
      </c>
      <c r="H9" s="44">
        <f t="shared" si="0"/>
        <v>5343</v>
      </c>
      <c r="I9" s="45">
        <f t="shared" si="0"/>
        <v>182</v>
      </c>
      <c r="J9" s="44">
        <f t="shared" si="0"/>
        <v>5023</v>
      </c>
      <c r="K9" s="45">
        <f t="shared" si="0"/>
        <v>179</v>
      </c>
      <c r="L9" s="44">
        <f t="shared" si="0"/>
        <v>4908</v>
      </c>
      <c r="M9" s="45">
        <f t="shared" si="0"/>
        <v>176</v>
      </c>
      <c r="N9" s="44">
        <f t="shared" si="0"/>
        <v>4897</v>
      </c>
      <c r="O9" s="45">
        <f t="shared" si="0"/>
        <v>181</v>
      </c>
      <c r="P9" s="44">
        <f t="shared" si="0"/>
        <v>4985</v>
      </c>
      <c r="Q9" s="45">
        <f t="shared" si="0"/>
        <v>191</v>
      </c>
      <c r="R9" s="44">
        <f t="shared" si="0"/>
        <v>5223</v>
      </c>
      <c r="S9" s="45">
        <f t="shared" si="0"/>
        <v>202</v>
      </c>
      <c r="T9" s="44">
        <f t="shared" si="0"/>
        <v>5711</v>
      </c>
      <c r="U9" s="45">
        <f t="shared" si="0"/>
        <v>210</v>
      </c>
      <c r="V9" s="44">
        <f t="shared" si="0"/>
        <v>6009</v>
      </c>
      <c r="W9" s="45">
        <f t="shared" si="0"/>
        <v>205</v>
      </c>
      <c r="X9" s="44">
        <f t="shared" si="0"/>
        <v>6053</v>
      </c>
      <c r="Y9" s="45">
        <f t="shared" si="0"/>
        <v>210</v>
      </c>
      <c r="Z9" s="172"/>
      <c r="AA9" s="172"/>
      <c r="AB9" s="172"/>
      <c r="AC9" s="172"/>
    </row>
    <row r="10" spans="1:4" ht="12.75">
      <c r="A10" s="15" t="s">
        <v>43</v>
      </c>
      <c r="B10" s="9"/>
      <c r="C10" s="9"/>
      <c r="D10" s="9"/>
    </row>
    <row r="11" spans="1:5" ht="13.5" thickBot="1">
      <c r="A11" s="15"/>
      <c r="B11" s="15"/>
      <c r="C11" s="9"/>
      <c r="D11" s="9"/>
      <c r="E11" s="9"/>
    </row>
    <row r="12" spans="1:29" s="6" customFormat="1" ht="15">
      <c r="A12" s="203"/>
      <c r="B12" s="279" t="s">
        <v>121</v>
      </c>
      <c r="C12" s="280"/>
      <c r="D12" s="279" t="s">
        <v>122</v>
      </c>
      <c r="E12" s="280"/>
      <c r="F12" s="279" t="s">
        <v>123</v>
      </c>
      <c r="G12" s="280"/>
      <c r="H12" s="279" t="s">
        <v>124</v>
      </c>
      <c r="I12" s="280"/>
      <c r="J12" s="279" t="s">
        <v>125</v>
      </c>
      <c r="K12" s="280"/>
      <c r="L12" s="279" t="s">
        <v>126</v>
      </c>
      <c r="M12" s="280"/>
      <c r="N12" s="279" t="s">
        <v>127</v>
      </c>
      <c r="O12" s="280"/>
      <c r="P12" s="279" t="s">
        <v>128</v>
      </c>
      <c r="Q12" s="280"/>
      <c r="R12" s="279" t="s">
        <v>129</v>
      </c>
      <c r="S12" s="280"/>
      <c r="T12" s="279" t="s">
        <v>130</v>
      </c>
      <c r="U12" s="280"/>
      <c r="V12" s="279" t="s">
        <v>131</v>
      </c>
      <c r="W12" s="280"/>
      <c r="X12" s="279" t="s">
        <v>132</v>
      </c>
      <c r="Y12" s="280"/>
      <c r="Z12" s="169"/>
      <c r="AA12" s="169"/>
      <c r="AB12" s="169"/>
      <c r="AC12" s="169"/>
    </row>
    <row r="13" spans="1:29" s="41" customFormat="1" ht="30" thickBot="1">
      <c r="A13" s="40"/>
      <c r="B13" s="42" t="s">
        <v>9</v>
      </c>
      <c r="C13" s="43" t="s">
        <v>42</v>
      </c>
      <c r="D13" s="42" t="s">
        <v>9</v>
      </c>
      <c r="E13" s="43" t="s">
        <v>42</v>
      </c>
      <c r="F13" s="42" t="s">
        <v>9</v>
      </c>
      <c r="G13" s="43" t="s">
        <v>42</v>
      </c>
      <c r="H13" s="42" t="s">
        <v>9</v>
      </c>
      <c r="I13" s="43" t="s">
        <v>42</v>
      </c>
      <c r="J13" s="42" t="s">
        <v>9</v>
      </c>
      <c r="K13" s="43" t="s">
        <v>42</v>
      </c>
      <c r="L13" s="42" t="s">
        <v>9</v>
      </c>
      <c r="M13" s="43" t="s">
        <v>42</v>
      </c>
      <c r="N13" s="42" t="s">
        <v>9</v>
      </c>
      <c r="O13" s="43" t="s">
        <v>42</v>
      </c>
      <c r="P13" s="42" t="s">
        <v>9</v>
      </c>
      <c r="Q13" s="43" t="s">
        <v>42</v>
      </c>
      <c r="R13" s="42" t="s">
        <v>9</v>
      </c>
      <c r="S13" s="43" t="s">
        <v>42</v>
      </c>
      <c r="T13" s="42" t="s">
        <v>9</v>
      </c>
      <c r="U13" s="43" t="s">
        <v>42</v>
      </c>
      <c r="V13" s="42" t="s">
        <v>9</v>
      </c>
      <c r="W13" s="43" t="s">
        <v>42</v>
      </c>
      <c r="X13" s="42" t="s">
        <v>9</v>
      </c>
      <c r="Y13" s="43" t="s">
        <v>42</v>
      </c>
      <c r="Z13" s="170"/>
      <c r="AA13" s="170"/>
      <c r="AB13" s="170"/>
      <c r="AC13" s="170"/>
    </row>
    <row r="14" spans="1:29" ht="15">
      <c r="A14" s="30" t="s">
        <v>0</v>
      </c>
      <c r="B14" s="76">
        <v>5101539</v>
      </c>
      <c r="C14" s="46">
        <v>288874</v>
      </c>
      <c r="D14" s="76">
        <v>5087141</v>
      </c>
      <c r="E14" s="46">
        <v>286632</v>
      </c>
      <c r="F14" s="76">
        <v>5053427</v>
      </c>
      <c r="G14" s="46">
        <v>284860</v>
      </c>
      <c r="H14" s="76">
        <v>5034376</v>
      </c>
      <c r="I14" s="46">
        <v>283954</v>
      </c>
      <c r="J14" s="76">
        <v>4968929</v>
      </c>
      <c r="K14" s="46">
        <v>282020</v>
      </c>
      <c r="L14" s="76">
        <v>4913060</v>
      </c>
      <c r="M14" s="46">
        <v>281265</v>
      </c>
      <c r="N14" s="76">
        <v>5029302</v>
      </c>
      <c r="O14" s="46">
        <v>288055</v>
      </c>
      <c r="P14" s="76">
        <v>5052685</v>
      </c>
      <c r="Q14" s="46">
        <v>289903</v>
      </c>
      <c r="R14" s="76">
        <v>5199072</v>
      </c>
      <c r="S14" s="46">
        <v>295892</v>
      </c>
      <c r="T14" s="76">
        <v>5287589</v>
      </c>
      <c r="U14" s="46">
        <v>301411</v>
      </c>
      <c r="V14" s="76">
        <v>5281297</v>
      </c>
      <c r="W14" s="46">
        <v>301416</v>
      </c>
      <c r="X14" s="76">
        <v>5276713</v>
      </c>
      <c r="Y14" s="46">
        <v>304495</v>
      </c>
      <c r="Z14" s="171"/>
      <c r="AA14" s="171"/>
      <c r="AB14" s="171"/>
      <c r="AC14" s="171"/>
    </row>
    <row r="15" spans="1:29" ht="15">
      <c r="A15" s="26" t="s">
        <v>41</v>
      </c>
      <c r="B15" s="76">
        <v>253097</v>
      </c>
      <c r="C15" s="46">
        <v>13771</v>
      </c>
      <c r="D15" s="76">
        <v>249941</v>
      </c>
      <c r="E15" s="46">
        <v>13542</v>
      </c>
      <c r="F15" s="76">
        <v>245860</v>
      </c>
      <c r="G15" s="46">
        <v>13400</v>
      </c>
      <c r="H15" s="76">
        <v>243157</v>
      </c>
      <c r="I15" s="46">
        <v>13262</v>
      </c>
      <c r="J15" s="76">
        <v>238989</v>
      </c>
      <c r="K15" s="46">
        <v>13121</v>
      </c>
      <c r="L15" s="76">
        <v>236529</v>
      </c>
      <c r="M15" s="46">
        <v>13096</v>
      </c>
      <c r="N15" s="76">
        <v>241554</v>
      </c>
      <c r="O15" s="46">
        <v>13385</v>
      </c>
      <c r="P15" s="76">
        <v>242117</v>
      </c>
      <c r="Q15" s="46">
        <v>13523</v>
      </c>
      <c r="R15" s="76">
        <v>251300</v>
      </c>
      <c r="S15" s="46">
        <v>13817</v>
      </c>
      <c r="T15" s="76">
        <v>257405</v>
      </c>
      <c r="U15" s="46">
        <v>14200</v>
      </c>
      <c r="V15" s="76">
        <v>260098</v>
      </c>
      <c r="W15" s="46">
        <v>14413</v>
      </c>
      <c r="X15" s="76">
        <v>262368</v>
      </c>
      <c r="Y15" s="46">
        <v>14598</v>
      </c>
      <c r="Z15" s="171"/>
      <c r="AA15" s="171"/>
      <c r="AB15" s="171"/>
      <c r="AC15" s="171"/>
    </row>
    <row r="16" spans="1:29" ht="15">
      <c r="A16" s="26" t="s">
        <v>1</v>
      </c>
      <c r="B16" s="76">
        <v>30392</v>
      </c>
      <c r="C16" s="46">
        <v>1015</v>
      </c>
      <c r="D16" s="76">
        <v>30193</v>
      </c>
      <c r="E16" s="46">
        <v>1004</v>
      </c>
      <c r="F16" s="76">
        <v>29829</v>
      </c>
      <c r="G16" s="46">
        <v>1000</v>
      </c>
      <c r="H16" s="76">
        <v>29275</v>
      </c>
      <c r="I16" s="46">
        <v>970</v>
      </c>
      <c r="J16" s="76">
        <v>28635</v>
      </c>
      <c r="K16" s="46">
        <v>953</v>
      </c>
      <c r="L16" s="76">
        <v>28246</v>
      </c>
      <c r="M16" s="46">
        <v>968</v>
      </c>
      <c r="N16" s="76">
        <v>29058</v>
      </c>
      <c r="O16" s="46">
        <v>1002</v>
      </c>
      <c r="P16" s="76">
        <v>28935</v>
      </c>
      <c r="Q16" s="46">
        <v>996</v>
      </c>
      <c r="R16" s="76">
        <v>29732</v>
      </c>
      <c r="S16" s="46">
        <v>988</v>
      </c>
      <c r="T16" s="76">
        <v>30569</v>
      </c>
      <c r="U16" s="46">
        <v>1018</v>
      </c>
      <c r="V16" s="76">
        <v>31134</v>
      </c>
      <c r="W16" s="46">
        <v>993</v>
      </c>
      <c r="X16" s="76">
        <v>31457</v>
      </c>
      <c r="Y16" s="46">
        <v>1011</v>
      </c>
      <c r="Z16" s="171"/>
      <c r="AA16" s="171"/>
      <c r="AB16" s="171"/>
      <c r="AC16" s="171"/>
    </row>
    <row r="17" spans="1:29" ht="15">
      <c r="A17" s="26" t="s">
        <v>2</v>
      </c>
      <c r="B17" s="76">
        <v>3893</v>
      </c>
      <c r="C17" s="46">
        <v>146</v>
      </c>
      <c r="D17" s="76">
        <v>3908</v>
      </c>
      <c r="E17" s="46">
        <v>148</v>
      </c>
      <c r="F17" s="76">
        <v>3794</v>
      </c>
      <c r="G17" s="46">
        <v>147</v>
      </c>
      <c r="H17" s="76">
        <v>3532</v>
      </c>
      <c r="I17" s="46">
        <v>145</v>
      </c>
      <c r="J17" s="76">
        <v>3275</v>
      </c>
      <c r="K17" s="46">
        <v>136</v>
      </c>
      <c r="L17" s="76">
        <v>3130</v>
      </c>
      <c r="M17" s="46">
        <v>128</v>
      </c>
      <c r="N17" s="76">
        <v>3178</v>
      </c>
      <c r="O17" s="46">
        <v>137</v>
      </c>
      <c r="P17" s="76">
        <v>3101</v>
      </c>
      <c r="Q17" s="46">
        <v>134</v>
      </c>
      <c r="R17" s="76">
        <v>3277</v>
      </c>
      <c r="S17" s="46">
        <v>132</v>
      </c>
      <c r="T17" s="76">
        <v>3540</v>
      </c>
      <c r="U17" s="46">
        <v>137</v>
      </c>
      <c r="V17" s="76">
        <v>3862</v>
      </c>
      <c r="W17" s="46">
        <v>140</v>
      </c>
      <c r="X17" s="76">
        <v>4009</v>
      </c>
      <c r="Y17" s="46">
        <v>140</v>
      </c>
      <c r="Z17" s="171"/>
      <c r="AA17" s="171"/>
      <c r="AB17" s="171"/>
      <c r="AC17" s="171"/>
    </row>
    <row r="18" spans="1:29" ht="15">
      <c r="A18" s="47" t="s">
        <v>3</v>
      </c>
      <c r="B18" s="76">
        <v>2327</v>
      </c>
      <c r="C18" s="46">
        <v>70</v>
      </c>
      <c r="D18" s="76">
        <v>2311</v>
      </c>
      <c r="E18" s="46">
        <v>71</v>
      </c>
      <c r="F18" s="76">
        <v>2293</v>
      </c>
      <c r="G18" s="46">
        <v>69</v>
      </c>
      <c r="H18" s="76">
        <v>2218</v>
      </c>
      <c r="I18" s="46">
        <v>66</v>
      </c>
      <c r="J18" s="76">
        <v>2186</v>
      </c>
      <c r="K18" s="46">
        <v>65</v>
      </c>
      <c r="L18" s="76">
        <v>2159</v>
      </c>
      <c r="M18" s="46">
        <v>70</v>
      </c>
      <c r="N18" s="76">
        <v>2210</v>
      </c>
      <c r="O18" s="46">
        <v>71</v>
      </c>
      <c r="P18" s="76">
        <v>2200</v>
      </c>
      <c r="Q18" s="46">
        <v>73</v>
      </c>
      <c r="R18" s="76">
        <v>2278</v>
      </c>
      <c r="S18" s="46">
        <v>77</v>
      </c>
      <c r="T18" s="76">
        <v>2361</v>
      </c>
      <c r="U18" s="46">
        <v>80</v>
      </c>
      <c r="V18" s="76">
        <v>2410</v>
      </c>
      <c r="W18" s="46">
        <v>82</v>
      </c>
      <c r="X18" s="76">
        <v>2451</v>
      </c>
      <c r="Y18" s="46">
        <v>86</v>
      </c>
      <c r="Z18" s="171"/>
      <c r="AA18" s="171"/>
      <c r="AB18" s="171"/>
      <c r="AC18" s="171"/>
    </row>
    <row r="19" spans="1:29" ht="15" thickBot="1">
      <c r="A19" s="48" t="s">
        <v>13</v>
      </c>
      <c r="B19" s="44">
        <f aca="true" t="shared" si="1" ref="B19:M19">SUM(B17:B18)</f>
        <v>6220</v>
      </c>
      <c r="C19" s="45">
        <f t="shared" si="1"/>
        <v>216</v>
      </c>
      <c r="D19" s="44">
        <f t="shared" si="1"/>
        <v>6219</v>
      </c>
      <c r="E19" s="45">
        <f t="shared" si="1"/>
        <v>219</v>
      </c>
      <c r="F19" s="44">
        <f t="shared" si="1"/>
        <v>6087</v>
      </c>
      <c r="G19" s="45">
        <f t="shared" si="1"/>
        <v>216</v>
      </c>
      <c r="H19" s="44">
        <f t="shared" si="1"/>
        <v>5750</v>
      </c>
      <c r="I19" s="45">
        <f t="shared" si="1"/>
        <v>211</v>
      </c>
      <c r="J19" s="44">
        <f t="shared" si="1"/>
        <v>5461</v>
      </c>
      <c r="K19" s="45">
        <f t="shared" si="1"/>
        <v>201</v>
      </c>
      <c r="L19" s="44">
        <f t="shared" si="1"/>
        <v>5289</v>
      </c>
      <c r="M19" s="45">
        <f t="shared" si="1"/>
        <v>198</v>
      </c>
      <c r="N19" s="44">
        <f aca="true" t="shared" si="2" ref="N19:S19">SUM(N17:N18)</f>
        <v>5388</v>
      </c>
      <c r="O19" s="45">
        <f t="shared" si="2"/>
        <v>208</v>
      </c>
      <c r="P19" s="44">
        <f t="shared" si="2"/>
        <v>5301</v>
      </c>
      <c r="Q19" s="45">
        <f t="shared" si="2"/>
        <v>207</v>
      </c>
      <c r="R19" s="44">
        <f t="shared" si="2"/>
        <v>5555</v>
      </c>
      <c r="S19" s="45">
        <f t="shared" si="2"/>
        <v>209</v>
      </c>
      <c r="T19" s="44">
        <f aca="true" t="shared" si="3" ref="T19:Y19">SUM(T17:T18)</f>
        <v>5901</v>
      </c>
      <c r="U19" s="45">
        <f t="shared" si="3"/>
        <v>217</v>
      </c>
      <c r="V19" s="44">
        <f t="shared" si="3"/>
        <v>6272</v>
      </c>
      <c r="W19" s="45">
        <f t="shared" si="3"/>
        <v>222</v>
      </c>
      <c r="X19" s="44">
        <f t="shared" si="3"/>
        <v>6460</v>
      </c>
      <c r="Y19" s="45">
        <f t="shared" si="3"/>
        <v>226</v>
      </c>
      <c r="Z19" s="172"/>
      <c r="AA19" s="172"/>
      <c r="AB19" s="172"/>
      <c r="AC19" s="172"/>
    </row>
    <row r="20" spans="1:29" ht="12.75">
      <c r="A20" s="15" t="s">
        <v>43</v>
      </c>
      <c r="B20" s="15" t="s">
        <v>40</v>
      </c>
      <c r="C20" s="9"/>
      <c r="D20" s="9"/>
      <c r="E20" s="9"/>
      <c r="Z20" s="143"/>
      <c r="AA20" s="143"/>
      <c r="AB20" s="143"/>
      <c r="AC20" s="143"/>
    </row>
    <row r="21" s="130" customFormat="1" ht="12.75"/>
    <row r="22" spans="1:5" ht="13.5" thickBot="1">
      <c r="A22" s="15"/>
      <c r="B22" s="15"/>
      <c r="C22" s="9"/>
      <c r="D22" s="9"/>
      <c r="E22" s="9"/>
    </row>
    <row r="23" spans="1:29" ht="15">
      <c r="A23" s="1"/>
      <c r="B23" s="268" t="s">
        <v>149</v>
      </c>
      <c r="C23" s="270"/>
      <c r="D23" s="268" t="s">
        <v>150</v>
      </c>
      <c r="E23" s="270"/>
      <c r="F23" s="268" t="s">
        <v>151</v>
      </c>
      <c r="G23" s="270"/>
      <c r="H23" s="268" t="s">
        <v>152</v>
      </c>
      <c r="I23" s="270"/>
      <c r="J23" s="268" t="s">
        <v>153</v>
      </c>
      <c r="K23" s="270"/>
      <c r="L23" s="268" t="s">
        <v>154</v>
      </c>
      <c r="M23" s="270"/>
      <c r="N23" s="268" t="s">
        <v>155</v>
      </c>
      <c r="O23" s="270"/>
      <c r="P23" s="268" t="s">
        <v>156</v>
      </c>
      <c r="Q23" s="270"/>
      <c r="R23" s="268" t="s">
        <v>157</v>
      </c>
      <c r="S23" s="270"/>
      <c r="T23" s="268" t="s">
        <v>158</v>
      </c>
      <c r="U23" s="270"/>
      <c r="V23" s="268" t="s">
        <v>159</v>
      </c>
      <c r="W23" s="270"/>
      <c r="X23" s="268" t="s">
        <v>160</v>
      </c>
      <c r="Y23" s="270"/>
      <c r="Z23" s="169"/>
      <c r="AA23" s="169"/>
      <c r="AB23" s="169"/>
      <c r="AC23" s="169"/>
    </row>
    <row r="24" spans="1:29" s="41" customFormat="1" ht="30" thickBot="1">
      <c r="A24" s="40"/>
      <c r="B24" s="42" t="s">
        <v>9</v>
      </c>
      <c r="C24" s="43" t="s">
        <v>42</v>
      </c>
      <c r="D24" s="42" t="s">
        <v>9</v>
      </c>
      <c r="E24" s="43" t="s">
        <v>42</v>
      </c>
      <c r="F24" s="42" t="s">
        <v>9</v>
      </c>
      <c r="G24" s="43" t="s">
        <v>42</v>
      </c>
      <c r="H24" s="42" t="s">
        <v>9</v>
      </c>
      <c r="I24" s="43" t="s">
        <v>42</v>
      </c>
      <c r="J24" s="42" t="s">
        <v>9</v>
      </c>
      <c r="K24" s="43" t="s">
        <v>42</v>
      </c>
      <c r="L24" s="42" t="s">
        <v>9</v>
      </c>
      <c r="M24" s="43" t="s">
        <v>42</v>
      </c>
      <c r="N24" s="42" t="s">
        <v>9</v>
      </c>
      <c r="O24" s="43" t="s">
        <v>42</v>
      </c>
      <c r="P24" s="42" t="s">
        <v>9</v>
      </c>
      <c r="Q24" s="43" t="s">
        <v>42</v>
      </c>
      <c r="R24" s="42" t="s">
        <v>9</v>
      </c>
      <c r="S24" s="43" t="s">
        <v>42</v>
      </c>
      <c r="T24" s="42" t="s">
        <v>9</v>
      </c>
      <c r="U24" s="43" t="s">
        <v>42</v>
      </c>
      <c r="V24" s="42" t="s">
        <v>9</v>
      </c>
      <c r="W24" s="43" t="s">
        <v>42</v>
      </c>
      <c r="X24" s="42" t="s">
        <v>9</v>
      </c>
      <c r="Y24" s="43" t="s">
        <v>42</v>
      </c>
      <c r="Z24" s="170"/>
      <c r="AA24" s="170"/>
      <c r="AB24" s="170"/>
      <c r="AC24" s="170"/>
    </row>
    <row r="25" spans="1:29" ht="15">
      <c r="A25" s="30" t="s">
        <v>0</v>
      </c>
      <c r="B25" s="76">
        <v>5354778</v>
      </c>
      <c r="C25" s="46">
        <v>308755</v>
      </c>
      <c r="D25" s="76">
        <v>5314973</v>
      </c>
      <c r="E25" s="46">
        <v>305842</v>
      </c>
      <c r="F25" s="76">
        <v>5275633</v>
      </c>
      <c r="G25" s="46">
        <v>304063</v>
      </c>
      <c r="H25" s="76">
        <v>5245260</v>
      </c>
      <c r="I25" s="46">
        <v>302509</v>
      </c>
      <c r="J25" s="76"/>
      <c r="K25" s="46"/>
      <c r="L25" s="76"/>
      <c r="M25" s="46"/>
      <c r="N25" s="76"/>
      <c r="O25" s="46"/>
      <c r="P25" s="76"/>
      <c r="Q25" s="46"/>
      <c r="R25" s="76"/>
      <c r="S25" s="46"/>
      <c r="T25" s="76"/>
      <c r="U25" s="46"/>
      <c r="V25" s="76"/>
      <c r="W25" s="46"/>
      <c r="X25" s="76"/>
      <c r="Y25" s="46"/>
      <c r="Z25" s="171"/>
      <c r="AA25" s="171"/>
      <c r="AB25" s="171"/>
      <c r="AC25" s="171"/>
    </row>
    <row r="26" spans="1:29" ht="15">
      <c r="A26" s="26" t="s">
        <v>41</v>
      </c>
      <c r="B26" s="76">
        <v>266991</v>
      </c>
      <c r="C26" s="46">
        <v>14704</v>
      </c>
      <c r="D26" s="76">
        <v>264551</v>
      </c>
      <c r="E26" s="46">
        <v>14550</v>
      </c>
      <c r="F26" s="76">
        <v>261241</v>
      </c>
      <c r="G26" s="46">
        <v>14442</v>
      </c>
      <c r="H26" s="76">
        <v>257569</v>
      </c>
      <c r="I26" s="46">
        <v>14314</v>
      </c>
      <c r="J26" s="76"/>
      <c r="K26" s="46"/>
      <c r="L26" s="76"/>
      <c r="M26" s="46"/>
      <c r="N26" s="76"/>
      <c r="O26" s="46"/>
      <c r="P26" s="76"/>
      <c r="Q26" s="46"/>
      <c r="R26" s="76"/>
      <c r="S26" s="46"/>
      <c r="T26" s="76"/>
      <c r="U26" s="46"/>
      <c r="V26" s="76"/>
      <c r="W26" s="46"/>
      <c r="X26" s="76"/>
      <c r="Y26" s="46"/>
      <c r="Z26" s="171"/>
      <c r="AA26" s="171"/>
      <c r="AB26" s="171"/>
      <c r="AC26" s="171"/>
    </row>
    <row r="27" spans="1:29" ht="15">
      <c r="A27" s="26" t="s">
        <v>1</v>
      </c>
      <c r="B27" s="76">
        <v>31976</v>
      </c>
      <c r="C27" s="46">
        <v>1020</v>
      </c>
      <c r="D27" s="76">
        <v>31768</v>
      </c>
      <c r="E27" s="46">
        <v>1035</v>
      </c>
      <c r="F27" s="76">
        <v>31461</v>
      </c>
      <c r="G27" s="46">
        <v>1021</v>
      </c>
      <c r="H27" s="76">
        <v>30645</v>
      </c>
      <c r="I27" s="46">
        <v>1011</v>
      </c>
      <c r="J27" s="76"/>
      <c r="K27" s="46"/>
      <c r="L27" s="76"/>
      <c r="M27" s="46"/>
      <c r="N27" s="76"/>
      <c r="O27" s="46"/>
      <c r="P27" s="76"/>
      <c r="Q27" s="46"/>
      <c r="R27" s="76"/>
      <c r="S27" s="46"/>
      <c r="T27" s="76"/>
      <c r="U27" s="46"/>
      <c r="V27" s="76"/>
      <c r="W27" s="46"/>
      <c r="X27" s="76"/>
      <c r="Y27" s="46"/>
      <c r="Z27" s="171"/>
      <c r="AA27" s="171"/>
      <c r="AB27" s="171"/>
      <c r="AC27" s="171"/>
    </row>
    <row r="28" spans="1:29" ht="15">
      <c r="A28" s="26" t="s">
        <v>2</v>
      </c>
      <c r="B28" s="76">
        <v>4115</v>
      </c>
      <c r="C28" s="46">
        <v>143</v>
      </c>
      <c r="D28" s="76">
        <v>4119</v>
      </c>
      <c r="E28" s="46">
        <v>147</v>
      </c>
      <c r="F28" s="76">
        <v>4013</v>
      </c>
      <c r="G28" s="46">
        <v>148</v>
      </c>
      <c r="H28" s="76">
        <v>3701</v>
      </c>
      <c r="I28" s="46">
        <v>148</v>
      </c>
      <c r="J28" s="76"/>
      <c r="K28" s="46"/>
      <c r="L28" s="76"/>
      <c r="M28" s="46"/>
      <c r="N28" s="76"/>
      <c r="O28" s="46"/>
      <c r="P28" s="76"/>
      <c r="Q28" s="46"/>
      <c r="R28" s="76"/>
      <c r="S28" s="46"/>
      <c r="T28" s="76"/>
      <c r="U28" s="46"/>
      <c r="V28" s="76"/>
      <c r="W28" s="46"/>
      <c r="X28" s="76"/>
      <c r="Y28" s="46"/>
      <c r="Z28" s="171"/>
      <c r="AA28" s="171"/>
      <c r="AB28" s="171"/>
      <c r="AC28" s="171"/>
    </row>
    <row r="29" spans="1:29" ht="15">
      <c r="A29" s="47" t="s">
        <v>3</v>
      </c>
      <c r="B29" s="76">
        <v>2465</v>
      </c>
      <c r="C29" s="46">
        <v>80</v>
      </c>
      <c r="D29" s="76">
        <v>2440</v>
      </c>
      <c r="E29" s="46">
        <v>82</v>
      </c>
      <c r="F29" s="76">
        <v>2412</v>
      </c>
      <c r="G29" s="46">
        <v>79</v>
      </c>
      <c r="H29" s="76">
        <v>2341</v>
      </c>
      <c r="I29" s="46">
        <v>82</v>
      </c>
      <c r="J29" s="76"/>
      <c r="K29" s="46"/>
      <c r="L29" s="76"/>
      <c r="M29" s="46"/>
      <c r="N29" s="76"/>
      <c r="O29" s="46"/>
      <c r="P29" s="76"/>
      <c r="Q29" s="46"/>
      <c r="R29" s="76"/>
      <c r="S29" s="46"/>
      <c r="T29" s="76"/>
      <c r="U29" s="46"/>
      <c r="V29" s="76"/>
      <c r="W29" s="46"/>
      <c r="X29" s="76"/>
      <c r="Y29" s="46"/>
      <c r="Z29" s="171"/>
      <c r="AA29" s="171"/>
      <c r="AB29" s="171"/>
      <c r="AC29" s="171"/>
    </row>
    <row r="30" spans="1:29" ht="15" thickBot="1">
      <c r="A30" s="48" t="s">
        <v>13</v>
      </c>
      <c r="B30" s="44">
        <f aca="true" t="shared" si="4" ref="B30:Y30">SUM(B28:B29)</f>
        <v>6580</v>
      </c>
      <c r="C30" s="45">
        <f t="shared" si="4"/>
        <v>223</v>
      </c>
      <c r="D30" s="44">
        <f t="shared" si="4"/>
        <v>6559</v>
      </c>
      <c r="E30" s="45">
        <f t="shared" si="4"/>
        <v>229</v>
      </c>
      <c r="F30" s="44">
        <f t="shared" si="4"/>
        <v>6425</v>
      </c>
      <c r="G30" s="45">
        <f t="shared" si="4"/>
        <v>227</v>
      </c>
      <c r="H30" s="44">
        <f t="shared" si="4"/>
        <v>6042</v>
      </c>
      <c r="I30" s="45">
        <f t="shared" si="4"/>
        <v>230</v>
      </c>
      <c r="J30" s="44">
        <f t="shared" si="4"/>
        <v>0</v>
      </c>
      <c r="K30" s="45">
        <f t="shared" si="4"/>
        <v>0</v>
      </c>
      <c r="L30" s="44">
        <f t="shared" si="4"/>
        <v>0</v>
      </c>
      <c r="M30" s="45">
        <f t="shared" si="4"/>
        <v>0</v>
      </c>
      <c r="N30" s="44">
        <f t="shared" si="4"/>
        <v>0</v>
      </c>
      <c r="O30" s="45">
        <f t="shared" si="4"/>
        <v>0</v>
      </c>
      <c r="P30" s="44">
        <f t="shared" si="4"/>
        <v>0</v>
      </c>
      <c r="Q30" s="45">
        <f t="shared" si="4"/>
        <v>0</v>
      </c>
      <c r="R30" s="44">
        <f t="shared" si="4"/>
        <v>0</v>
      </c>
      <c r="S30" s="45">
        <f t="shared" si="4"/>
        <v>0</v>
      </c>
      <c r="T30" s="44">
        <f t="shared" si="4"/>
        <v>0</v>
      </c>
      <c r="U30" s="45">
        <f t="shared" si="4"/>
        <v>0</v>
      </c>
      <c r="V30" s="44">
        <f t="shared" si="4"/>
        <v>0</v>
      </c>
      <c r="W30" s="45">
        <f t="shared" si="4"/>
        <v>0</v>
      </c>
      <c r="X30" s="44">
        <f t="shared" si="4"/>
        <v>0</v>
      </c>
      <c r="Y30" s="45">
        <f t="shared" si="4"/>
        <v>0</v>
      </c>
      <c r="Z30" s="172"/>
      <c r="AA30" s="172"/>
      <c r="AB30" s="172"/>
      <c r="AC30" s="172"/>
    </row>
    <row r="31" spans="1:29" ht="12.75">
      <c r="A31" s="15" t="s">
        <v>43</v>
      </c>
      <c r="B31" s="15" t="s">
        <v>40</v>
      </c>
      <c r="C31" s="9"/>
      <c r="D31" s="9"/>
      <c r="E31" s="9"/>
      <c r="Z31" s="143"/>
      <c r="AA31" s="143"/>
      <c r="AB31" s="143"/>
      <c r="AC31" s="143"/>
    </row>
    <row r="32" s="130" customFormat="1" ht="12.75"/>
    <row r="33" ht="13.5" thickBot="1"/>
    <row r="34" spans="1:13" ht="15.75" thickBot="1">
      <c r="A34" s="7" t="s">
        <v>33</v>
      </c>
      <c r="B34" s="124" t="s">
        <v>137</v>
      </c>
      <c r="C34" s="124" t="s">
        <v>138</v>
      </c>
      <c r="D34" s="124" t="s">
        <v>139</v>
      </c>
      <c r="E34" s="124" t="s">
        <v>140</v>
      </c>
      <c r="F34" s="124" t="s">
        <v>141</v>
      </c>
      <c r="G34" s="124" t="s">
        <v>142</v>
      </c>
      <c r="H34" s="124" t="s">
        <v>143</v>
      </c>
      <c r="I34" s="124" t="s">
        <v>144</v>
      </c>
      <c r="J34" s="124" t="s">
        <v>145</v>
      </c>
      <c r="K34" s="124" t="s">
        <v>146</v>
      </c>
      <c r="L34" s="124" t="s">
        <v>147</v>
      </c>
      <c r="M34" s="124" t="s">
        <v>148</v>
      </c>
    </row>
    <row r="35" spans="1:13" ht="15">
      <c r="A35" s="22" t="s">
        <v>0</v>
      </c>
      <c r="B35" s="75">
        <f aca="true" t="shared" si="5" ref="B35:B40">IF(ISERROR(+C25/B25),0,(+C25/B25))</f>
        <v>0.05765971997345175</v>
      </c>
      <c r="C35" s="75">
        <f aca="true" t="shared" si="6" ref="C35:C40">IF(ISERROR(+E25/D25),0,(+E25/D25))</f>
        <v>0.05754347199882295</v>
      </c>
      <c r="D35" s="75">
        <f aca="true" t="shared" si="7" ref="D35:D40">G25/F25</f>
        <v>0.05763535863847997</v>
      </c>
      <c r="E35" s="75">
        <f aca="true" t="shared" si="8" ref="E35:E40">I25/H25</f>
        <v>0.05767283223329253</v>
      </c>
      <c r="F35" s="75"/>
      <c r="G35" s="75"/>
      <c r="H35" s="75"/>
      <c r="I35" s="75"/>
      <c r="J35" s="75"/>
      <c r="K35" s="75"/>
      <c r="L35" s="75"/>
      <c r="M35" s="75"/>
    </row>
    <row r="36" spans="1:13" ht="15">
      <c r="A36" s="23" t="s">
        <v>41</v>
      </c>
      <c r="B36" s="75">
        <f t="shared" si="5"/>
        <v>0.05507301744253552</v>
      </c>
      <c r="C36" s="75">
        <f t="shared" si="6"/>
        <v>0.05499884710320505</v>
      </c>
      <c r="D36" s="75">
        <f t="shared" si="7"/>
        <v>0.055282287236689494</v>
      </c>
      <c r="E36" s="75">
        <f t="shared" si="8"/>
        <v>0.0555734579860154</v>
      </c>
      <c r="F36" s="75"/>
      <c r="G36" s="75"/>
      <c r="H36" s="75"/>
      <c r="I36" s="75"/>
      <c r="J36" s="75"/>
      <c r="K36" s="75"/>
      <c r="L36" s="75"/>
      <c r="M36" s="75"/>
    </row>
    <row r="37" spans="1:13" ht="15">
      <c r="A37" s="23" t="s">
        <v>1</v>
      </c>
      <c r="B37" s="75">
        <f t="shared" si="5"/>
        <v>0.031898924193144856</v>
      </c>
      <c r="C37" s="75">
        <f t="shared" si="6"/>
        <v>0.032579954671367414</v>
      </c>
      <c r="D37" s="75">
        <f t="shared" si="7"/>
        <v>0.03245287816661899</v>
      </c>
      <c r="E37" s="75">
        <f t="shared" si="8"/>
        <v>0.032990699951052374</v>
      </c>
      <c r="F37" s="75"/>
      <c r="G37" s="75"/>
      <c r="H37" s="75"/>
      <c r="I37" s="75"/>
      <c r="J37" s="75"/>
      <c r="K37" s="75"/>
      <c r="L37" s="75"/>
      <c r="M37" s="75"/>
    </row>
    <row r="38" spans="1:13" ht="15">
      <c r="A38" s="23" t="s">
        <v>2</v>
      </c>
      <c r="B38" s="75">
        <f t="shared" si="5"/>
        <v>0.034750911300121506</v>
      </c>
      <c r="C38" s="75">
        <f t="shared" si="6"/>
        <v>0.035688273852876914</v>
      </c>
      <c r="D38" s="75">
        <f t="shared" si="7"/>
        <v>0.03688013954647396</v>
      </c>
      <c r="E38" s="75">
        <f t="shared" si="8"/>
        <v>0.039989192110240476</v>
      </c>
      <c r="F38" s="75"/>
      <c r="G38" s="75"/>
      <c r="H38" s="75"/>
      <c r="I38" s="75"/>
      <c r="J38" s="75"/>
      <c r="K38" s="75"/>
      <c r="L38" s="75"/>
      <c r="M38" s="75"/>
    </row>
    <row r="39" spans="1:13" ht="15">
      <c r="A39" s="35" t="s">
        <v>3</v>
      </c>
      <c r="B39" s="75">
        <f t="shared" si="5"/>
        <v>0.032454361054766734</v>
      </c>
      <c r="C39" s="75">
        <f t="shared" si="6"/>
        <v>0.03360655737704918</v>
      </c>
      <c r="D39" s="75">
        <f t="shared" si="7"/>
        <v>0.03275290215588723</v>
      </c>
      <c r="E39" s="75">
        <f t="shared" si="8"/>
        <v>0.03502776591200342</v>
      </c>
      <c r="F39" s="75"/>
      <c r="G39" s="75"/>
      <c r="H39" s="75"/>
      <c r="I39" s="75"/>
      <c r="J39" s="75"/>
      <c r="K39" s="75"/>
      <c r="L39" s="75"/>
      <c r="M39" s="75"/>
    </row>
    <row r="40" spans="1:13" ht="15" thickBot="1">
      <c r="A40" s="33" t="s">
        <v>13</v>
      </c>
      <c r="B40" s="123">
        <f t="shared" si="5"/>
        <v>0.03389057750759879</v>
      </c>
      <c r="C40" s="123">
        <f t="shared" si="6"/>
        <v>0.034913858819942065</v>
      </c>
      <c r="D40" s="123">
        <f t="shared" si="7"/>
        <v>0.03533073929961089</v>
      </c>
      <c r="E40" s="123">
        <f t="shared" si="8"/>
        <v>0.03806686527639854</v>
      </c>
      <c r="F40" s="123"/>
      <c r="G40" s="123"/>
      <c r="H40" s="123"/>
      <c r="I40" s="123"/>
      <c r="J40" s="123"/>
      <c r="K40" s="123"/>
      <c r="L40" s="123"/>
      <c r="M40" s="123"/>
    </row>
    <row r="41" spans="1:7" ht="12.75">
      <c r="A41" s="15" t="s">
        <v>43</v>
      </c>
      <c r="B41" s="15" t="s">
        <v>40</v>
      </c>
      <c r="G41" s="140"/>
    </row>
  </sheetData>
  <mergeCells count="36">
    <mergeCell ref="R23:S23"/>
    <mergeCell ref="T23:U23"/>
    <mergeCell ref="V23:W23"/>
    <mergeCell ref="X23:Y23"/>
    <mergeCell ref="J23:K23"/>
    <mergeCell ref="L23:M23"/>
    <mergeCell ref="N23:O23"/>
    <mergeCell ref="P23:Q23"/>
    <mergeCell ref="B23:C23"/>
    <mergeCell ref="D23:E23"/>
    <mergeCell ref="F23:G23"/>
    <mergeCell ref="H23:I23"/>
    <mergeCell ref="X12:Y12"/>
    <mergeCell ref="V12:W12"/>
    <mergeCell ref="T12:U12"/>
    <mergeCell ref="R12:S12"/>
    <mergeCell ref="J12:K12"/>
    <mergeCell ref="L12:M12"/>
    <mergeCell ref="N12:O12"/>
    <mergeCell ref="P12:Q12"/>
    <mergeCell ref="J2:K2"/>
    <mergeCell ref="L2:M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B12:C12"/>
    <mergeCell ref="D12:E12"/>
    <mergeCell ref="F12:G12"/>
    <mergeCell ref="H12:I1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C33"/>
  <sheetViews>
    <sheetView showGridLines="0" zoomScale="80" zoomScaleNormal="80" workbookViewId="0" topLeftCell="A1">
      <pane xSplit="1" topLeftCell="Z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27.8515625" style="3" customWidth="1"/>
    <col min="2" max="6" width="11.421875" style="3" customWidth="1"/>
    <col min="7" max="7" width="12.57421875" style="3" customWidth="1"/>
    <col min="8" max="16384" width="11.421875" style="3" customWidth="1"/>
  </cols>
  <sheetData>
    <row r="1" ht="15.75" thickBot="1">
      <c r="A1" s="4" t="s">
        <v>31</v>
      </c>
    </row>
    <row r="2" spans="1:29" ht="15" thickBot="1">
      <c r="A2" s="1"/>
      <c r="B2" s="20" t="s">
        <v>88</v>
      </c>
      <c r="C2" s="20" t="s">
        <v>89</v>
      </c>
      <c r="D2" s="20" t="s">
        <v>90</v>
      </c>
      <c r="E2" s="20" t="s">
        <v>91</v>
      </c>
      <c r="F2" s="20" t="s">
        <v>92</v>
      </c>
      <c r="G2" s="20" t="s">
        <v>93</v>
      </c>
      <c r="H2" s="20" t="s">
        <v>94</v>
      </c>
      <c r="I2" s="20" t="s">
        <v>95</v>
      </c>
      <c r="J2" s="20" t="s">
        <v>96</v>
      </c>
      <c r="K2" s="20" t="s">
        <v>97</v>
      </c>
      <c r="L2" s="20" t="s">
        <v>98</v>
      </c>
      <c r="M2" s="20" t="s">
        <v>99</v>
      </c>
      <c r="N2" s="124" t="s">
        <v>109</v>
      </c>
      <c r="O2" s="124" t="s">
        <v>110</v>
      </c>
      <c r="P2" s="124" t="s">
        <v>111</v>
      </c>
      <c r="Q2" s="124" t="s">
        <v>112</v>
      </c>
      <c r="R2" s="124" t="s">
        <v>113</v>
      </c>
      <c r="S2" s="124" t="s">
        <v>114</v>
      </c>
      <c r="T2" s="124" t="s">
        <v>115</v>
      </c>
      <c r="U2" s="124" t="s">
        <v>116</v>
      </c>
      <c r="V2" s="124" t="s">
        <v>117</v>
      </c>
      <c r="W2" s="124" t="s">
        <v>118</v>
      </c>
      <c r="X2" s="124" t="s">
        <v>119</v>
      </c>
      <c r="Y2" s="124" t="s">
        <v>120</v>
      </c>
      <c r="Z2" s="218" t="s">
        <v>137</v>
      </c>
      <c r="AA2" s="218" t="s">
        <v>138</v>
      </c>
      <c r="AB2" s="218" t="s">
        <v>139</v>
      </c>
      <c r="AC2" s="218" t="s">
        <v>140</v>
      </c>
    </row>
    <row r="3" spans="1:29" ht="15">
      <c r="A3" s="70" t="s">
        <v>0</v>
      </c>
      <c r="B3" s="93">
        <v>585975</v>
      </c>
      <c r="C3" s="93">
        <v>450975</v>
      </c>
      <c r="D3" s="93">
        <v>457006</v>
      </c>
      <c r="E3" s="93">
        <v>407913</v>
      </c>
      <c r="F3" s="141">
        <v>424734</v>
      </c>
      <c r="G3" s="93">
        <v>474903</v>
      </c>
      <c r="H3" s="93">
        <v>571050</v>
      </c>
      <c r="I3" s="93">
        <v>518372</v>
      </c>
      <c r="J3" s="93">
        <v>668895</v>
      </c>
      <c r="K3" s="93">
        <v>647491</v>
      </c>
      <c r="L3" s="93">
        <v>532723</v>
      </c>
      <c r="M3" s="93">
        <v>432816</v>
      </c>
      <c r="N3" s="93">
        <v>580469</v>
      </c>
      <c r="O3" s="93">
        <v>434922</v>
      </c>
      <c r="P3" s="93">
        <v>446936</v>
      </c>
      <c r="Q3" s="93">
        <v>463549</v>
      </c>
      <c r="R3" s="93">
        <v>411511</v>
      </c>
      <c r="S3" s="93">
        <v>436421</v>
      </c>
      <c r="T3" s="93">
        <v>603554</v>
      </c>
      <c r="U3" s="93">
        <v>476272</v>
      </c>
      <c r="V3" s="93">
        <v>732424</v>
      </c>
      <c r="W3" s="93">
        <v>635295</v>
      </c>
      <c r="X3" s="93">
        <v>504005</v>
      </c>
      <c r="Y3" s="93">
        <v>473333</v>
      </c>
      <c r="Z3" s="93">
        <v>574449</v>
      </c>
      <c r="AA3" s="93">
        <v>442013</v>
      </c>
      <c r="AB3" s="93">
        <v>473249</v>
      </c>
      <c r="AC3" s="93">
        <v>470191</v>
      </c>
    </row>
    <row r="4" spans="1:29" ht="15">
      <c r="A4" s="78" t="s">
        <v>41</v>
      </c>
      <c r="B4" s="93">
        <v>29577</v>
      </c>
      <c r="C4" s="93">
        <v>21834</v>
      </c>
      <c r="D4" s="93">
        <v>22383</v>
      </c>
      <c r="E4" s="93">
        <v>20222</v>
      </c>
      <c r="F4" s="141">
        <v>20232</v>
      </c>
      <c r="G4" s="93">
        <v>23952</v>
      </c>
      <c r="H4" s="93">
        <v>29203</v>
      </c>
      <c r="I4" s="93">
        <v>26442</v>
      </c>
      <c r="J4" s="93">
        <v>35272</v>
      </c>
      <c r="K4" s="93">
        <v>34052</v>
      </c>
      <c r="L4" s="93">
        <v>28640</v>
      </c>
      <c r="M4" s="93">
        <v>22922</v>
      </c>
      <c r="N4" s="93">
        <v>29867</v>
      </c>
      <c r="O4" s="93">
        <v>21754</v>
      </c>
      <c r="P4" s="93">
        <v>21919</v>
      </c>
      <c r="Q4" s="93">
        <v>23348</v>
      </c>
      <c r="R4" s="93">
        <v>20684</v>
      </c>
      <c r="S4" s="93">
        <v>22030</v>
      </c>
      <c r="T4" s="93">
        <v>30330</v>
      </c>
      <c r="U4" s="93">
        <v>24484</v>
      </c>
      <c r="V4" s="93">
        <v>39041</v>
      </c>
      <c r="W4" s="93">
        <v>33872</v>
      </c>
      <c r="X4" s="93">
        <v>27789</v>
      </c>
      <c r="Y4" s="93">
        <v>25785</v>
      </c>
      <c r="Z4" s="93">
        <v>29470</v>
      </c>
      <c r="AA4" s="93">
        <v>22023</v>
      </c>
      <c r="AB4" s="93">
        <v>24467</v>
      </c>
      <c r="AC4" s="93">
        <v>23512</v>
      </c>
    </row>
    <row r="5" spans="1:29" ht="15">
      <c r="A5" s="78" t="s">
        <v>1</v>
      </c>
      <c r="B5" s="93">
        <v>3256</v>
      </c>
      <c r="C5" s="93">
        <v>2553</v>
      </c>
      <c r="D5" s="93">
        <v>2644</v>
      </c>
      <c r="E5" s="93">
        <v>2346</v>
      </c>
      <c r="F5" s="141">
        <v>2238</v>
      </c>
      <c r="G5" s="93">
        <v>2822</v>
      </c>
      <c r="H5" s="93">
        <v>3201</v>
      </c>
      <c r="I5" s="93">
        <v>2874</v>
      </c>
      <c r="J5" s="93">
        <v>4000</v>
      </c>
      <c r="K5" s="93">
        <v>4116</v>
      </c>
      <c r="L5" s="93">
        <v>3380</v>
      </c>
      <c r="M5" s="93">
        <v>2543</v>
      </c>
      <c r="N5" s="93">
        <v>3379</v>
      </c>
      <c r="O5" s="93">
        <v>2568</v>
      </c>
      <c r="P5" s="93">
        <v>2559</v>
      </c>
      <c r="Q5" s="93">
        <v>2695</v>
      </c>
      <c r="R5" s="93">
        <v>2317</v>
      </c>
      <c r="S5" s="93">
        <v>2404</v>
      </c>
      <c r="T5" s="93">
        <v>3468</v>
      </c>
      <c r="U5" s="93">
        <v>2692</v>
      </c>
      <c r="V5" s="93">
        <v>4337</v>
      </c>
      <c r="W5" s="93">
        <v>3867</v>
      </c>
      <c r="X5" s="93">
        <v>3226</v>
      </c>
      <c r="Y5" s="93">
        <v>2868</v>
      </c>
      <c r="Z5" s="93">
        <v>3200</v>
      </c>
      <c r="AA5" s="93">
        <v>2443</v>
      </c>
      <c r="AB5" s="93">
        <v>2809</v>
      </c>
      <c r="AC5" s="93">
        <v>2477</v>
      </c>
    </row>
    <row r="6" spans="1:29" ht="15">
      <c r="A6" s="78" t="s">
        <v>104</v>
      </c>
      <c r="B6" s="93">
        <v>434</v>
      </c>
      <c r="C6" s="93">
        <v>306</v>
      </c>
      <c r="D6" s="93">
        <v>291</v>
      </c>
      <c r="E6" s="93">
        <v>281</v>
      </c>
      <c r="F6" s="141">
        <v>239</v>
      </c>
      <c r="G6" s="93">
        <v>300</v>
      </c>
      <c r="H6" s="93">
        <v>331</v>
      </c>
      <c r="I6" s="93">
        <v>289</v>
      </c>
      <c r="J6" s="93">
        <v>550</v>
      </c>
      <c r="K6" s="93">
        <v>748</v>
      </c>
      <c r="L6" s="93">
        <v>569</v>
      </c>
      <c r="M6" s="93">
        <v>349</v>
      </c>
      <c r="N6" s="93">
        <v>411</v>
      </c>
      <c r="O6" s="93">
        <v>322</v>
      </c>
      <c r="P6" s="93">
        <v>282</v>
      </c>
      <c r="Q6" s="93">
        <v>314</v>
      </c>
      <c r="R6" s="93">
        <v>258</v>
      </c>
      <c r="S6" s="93">
        <v>233</v>
      </c>
      <c r="T6" s="93">
        <v>365</v>
      </c>
      <c r="U6" s="93">
        <v>282</v>
      </c>
      <c r="V6" s="93">
        <v>599</v>
      </c>
      <c r="W6" s="93">
        <v>682</v>
      </c>
      <c r="X6" s="93">
        <v>590</v>
      </c>
      <c r="Y6" s="93">
        <v>442</v>
      </c>
      <c r="Z6" s="93">
        <v>419</v>
      </c>
      <c r="AA6" s="93">
        <v>288</v>
      </c>
      <c r="AB6" s="93">
        <v>318</v>
      </c>
      <c r="AC6" s="93">
        <v>311</v>
      </c>
    </row>
    <row r="7" spans="1:29" ht="15">
      <c r="A7" s="78" t="s">
        <v>46</v>
      </c>
      <c r="B7" s="93">
        <v>252</v>
      </c>
      <c r="C7" s="93">
        <v>213</v>
      </c>
      <c r="D7" s="93">
        <v>200</v>
      </c>
      <c r="E7" s="93">
        <v>204</v>
      </c>
      <c r="F7" s="141">
        <v>149</v>
      </c>
      <c r="G7" s="93">
        <v>232</v>
      </c>
      <c r="H7" s="93">
        <v>247</v>
      </c>
      <c r="I7" s="93">
        <v>223</v>
      </c>
      <c r="J7" s="93">
        <v>289</v>
      </c>
      <c r="K7" s="93">
        <v>337</v>
      </c>
      <c r="L7" s="93">
        <v>279</v>
      </c>
      <c r="M7" s="93">
        <v>190</v>
      </c>
      <c r="N7" s="93">
        <v>254</v>
      </c>
      <c r="O7" s="93">
        <v>200</v>
      </c>
      <c r="P7" s="93">
        <v>238</v>
      </c>
      <c r="Q7" s="93">
        <v>197</v>
      </c>
      <c r="R7" s="93">
        <v>182</v>
      </c>
      <c r="S7" s="93">
        <v>179</v>
      </c>
      <c r="T7" s="93">
        <v>238</v>
      </c>
      <c r="U7" s="93">
        <v>187</v>
      </c>
      <c r="V7" s="93">
        <v>351</v>
      </c>
      <c r="W7" s="93">
        <v>329</v>
      </c>
      <c r="X7" s="93">
        <v>242</v>
      </c>
      <c r="Y7" s="93">
        <v>231</v>
      </c>
      <c r="Z7" s="93">
        <v>259</v>
      </c>
      <c r="AA7" s="93">
        <v>176</v>
      </c>
      <c r="AB7" s="93">
        <v>218</v>
      </c>
      <c r="AC7" s="93">
        <v>173</v>
      </c>
    </row>
    <row r="8" spans="1:29" s="74" customFormat="1" ht="15" thickBot="1">
      <c r="A8" s="79" t="s">
        <v>13</v>
      </c>
      <c r="B8" s="80">
        <f aca="true" t="shared" si="0" ref="B8:J8">SUM(B6:B7)</f>
        <v>686</v>
      </c>
      <c r="C8" s="80">
        <f t="shared" si="0"/>
        <v>519</v>
      </c>
      <c r="D8" s="80">
        <f t="shared" si="0"/>
        <v>491</v>
      </c>
      <c r="E8" s="80">
        <f t="shared" si="0"/>
        <v>485</v>
      </c>
      <c r="F8" s="80">
        <f t="shared" si="0"/>
        <v>388</v>
      </c>
      <c r="G8" s="80">
        <f t="shared" si="0"/>
        <v>532</v>
      </c>
      <c r="H8" s="80">
        <f t="shared" si="0"/>
        <v>578</v>
      </c>
      <c r="I8" s="80">
        <f t="shared" si="0"/>
        <v>512</v>
      </c>
      <c r="J8" s="80">
        <f t="shared" si="0"/>
        <v>839</v>
      </c>
      <c r="K8" s="80">
        <f aca="true" t="shared" si="1" ref="K8:AC8">SUM(K6:K7)</f>
        <v>1085</v>
      </c>
      <c r="L8" s="80">
        <f t="shared" si="1"/>
        <v>848</v>
      </c>
      <c r="M8" s="80">
        <f t="shared" si="1"/>
        <v>539</v>
      </c>
      <c r="N8" s="80">
        <f t="shared" si="1"/>
        <v>665</v>
      </c>
      <c r="O8" s="80">
        <f t="shared" si="1"/>
        <v>522</v>
      </c>
      <c r="P8" s="80">
        <f t="shared" si="1"/>
        <v>520</v>
      </c>
      <c r="Q8" s="80">
        <f t="shared" si="1"/>
        <v>511</v>
      </c>
      <c r="R8" s="80">
        <f t="shared" si="1"/>
        <v>440</v>
      </c>
      <c r="S8" s="80">
        <f t="shared" si="1"/>
        <v>412</v>
      </c>
      <c r="T8" s="80">
        <f t="shared" si="1"/>
        <v>603</v>
      </c>
      <c r="U8" s="80">
        <f t="shared" si="1"/>
        <v>469</v>
      </c>
      <c r="V8" s="80">
        <f t="shared" si="1"/>
        <v>950</v>
      </c>
      <c r="W8" s="80">
        <f t="shared" si="1"/>
        <v>1011</v>
      </c>
      <c r="X8" s="80">
        <f t="shared" si="1"/>
        <v>832</v>
      </c>
      <c r="Y8" s="80">
        <f t="shared" si="1"/>
        <v>673</v>
      </c>
      <c r="Z8" s="80">
        <f t="shared" si="1"/>
        <v>678</v>
      </c>
      <c r="AA8" s="80">
        <f t="shared" si="1"/>
        <v>464</v>
      </c>
      <c r="AB8" s="80">
        <f t="shared" si="1"/>
        <v>536</v>
      </c>
      <c r="AC8" s="80">
        <f t="shared" si="1"/>
        <v>484</v>
      </c>
    </row>
    <row r="9" ht="12.75">
      <c r="A9" s="15" t="s">
        <v>43</v>
      </c>
    </row>
    <row r="11" ht="12.75">
      <c r="A11" s="15"/>
    </row>
    <row r="13" ht="15.75" thickBot="1">
      <c r="A13" s="4" t="s">
        <v>36</v>
      </c>
    </row>
    <row r="14" spans="1:29" ht="15" thickBot="1">
      <c r="A14" s="1"/>
      <c r="B14" s="20" t="s">
        <v>88</v>
      </c>
      <c r="C14" s="20" t="s">
        <v>89</v>
      </c>
      <c r="D14" s="20" t="s">
        <v>90</v>
      </c>
      <c r="E14" s="20" t="s">
        <v>91</v>
      </c>
      <c r="F14" s="142" t="s">
        <v>92</v>
      </c>
      <c r="G14" s="20" t="s">
        <v>93</v>
      </c>
      <c r="H14" s="20" t="s">
        <v>94</v>
      </c>
      <c r="I14" s="20" t="s">
        <v>95</v>
      </c>
      <c r="J14" s="20" t="s">
        <v>96</v>
      </c>
      <c r="K14" s="20" t="s">
        <v>97</v>
      </c>
      <c r="L14" s="20" t="s">
        <v>98</v>
      </c>
      <c r="M14" s="20" t="s">
        <v>99</v>
      </c>
      <c r="N14" s="124" t="s">
        <v>109</v>
      </c>
      <c r="O14" s="124" t="s">
        <v>110</v>
      </c>
      <c r="P14" s="124" t="s">
        <v>111</v>
      </c>
      <c r="Q14" s="124" t="s">
        <v>112</v>
      </c>
      <c r="R14" s="124" t="s">
        <v>113</v>
      </c>
      <c r="S14" s="124" t="s">
        <v>114</v>
      </c>
      <c r="T14" s="124" t="s">
        <v>115</v>
      </c>
      <c r="U14" s="124" t="s">
        <v>116</v>
      </c>
      <c r="V14" s="124" t="s">
        <v>117</v>
      </c>
      <c r="W14" s="124" t="s">
        <v>118</v>
      </c>
      <c r="X14" s="124" t="s">
        <v>119</v>
      </c>
      <c r="Y14" s="124" t="s">
        <v>120</v>
      </c>
      <c r="Z14" s="218" t="s">
        <v>137</v>
      </c>
      <c r="AA14" s="218" t="s">
        <v>138</v>
      </c>
      <c r="AB14" s="218" t="s">
        <v>139</v>
      </c>
      <c r="AC14" s="218" t="s">
        <v>140</v>
      </c>
    </row>
    <row r="15" spans="1:29" ht="15">
      <c r="A15" s="30" t="s">
        <v>0</v>
      </c>
      <c r="B15" s="93">
        <v>499994</v>
      </c>
      <c r="C15" s="93">
        <v>454011</v>
      </c>
      <c r="D15" s="93">
        <v>483895</v>
      </c>
      <c r="E15" s="93">
        <v>473283</v>
      </c>
      <c r="F15" s="141">
        <v>483588</v>
      </c>
      <c r="G15" s="93">
        <v>483588</v>
      </c>
      <c r="H15" s="93">
        <v>465531</v>
      </c>
      <c r="I15" s="93">
        <v>388360</v>
      </c>
      <c r="J15" s="93">
        <v>559332</v>
      </c>
      <c r="K15" s="93">
        <v>536895</v>
      </c>
      <c r="L15" s="93">
        <v>484170</v>
      </c>
      <c r="M15" s="93">
        <v>449381</v>
      </c>
      <c r="N15" s="93">
        <v>460196</v>
      </c>
      <c r="O15" s="93">
        <v>445437</v>
      </c>
      <c r="P15" s="93">
        <v>477030</v>
      </c>
      <c r="Q15" s="93">
        <v>478897</v>
      </c>
      <c r="R15" s="93">
        <v>472222</v>
      </c>
      <c r="S15" s="93">
        <v>489006</v>
      </c>
      <c r="T15" s="93">
        <v>484665</v>
      </c>
      <c r="U15" s="93">
        <v>450098</v>
      </c>
      <c r="V15" s="93">
        <v>583481</v>
      </c>
      <c r="W15" s="93">
        <v>543984</v>
      </c>
      <c r="X15" s="93">
        <v>505963</v>
      </c>
      <c r="Y15" s="93">
        <v>475778</v>
      </c>
      <c r="Z15" s="93">
        <v>491461</v>
      </c>
      <c r="AA15" s="93">
        <v>476845</v>
      </c>
      <c r="AB15" s="93">
        <v>508268</v>
      </c>
      <c r="AC15" s="93">
        <v>496854</v>
      </c>
    </row>
    <row r="16" spans="1:29" ht="15">
      <c r="A16" s="26" t="s">
        <v>41</v>
      </c>
      <c r="B16" s="93">
        <v>24927</v>
      </c>
      <c r="C16" s="93">
        <v>23548</v>
      </c>
      <c r="D16" s="93">
        <v>25499</v>
      </c>
      <c r="E16" s="93">
        <v>24481</v>
      </c>
      <c r="F16" s="141">
        <v>24629</v>
      </c>
      <c r="G16" s="93">
        <v>24629</v>
      </c>
      <c r="H16" s="93">
        <v>23999</v>
      </c>
      <c r="I16" s="93">
        <v>19289</v>
      </c>
      <c r="J16" s="93">
        <v>28048</v>
      </c>
      <c r="K16" s="93">
        <v>27846</v>
      </c>
      <c r="L16" s="93">
        <v>24405</v>
      </c>
      <c r="M16" s="93">
        <v>22359</v>
      </c>
      <c r="N16" s="93">
        <v>23638</v>
      </c>
      <c r="O16" s="93">
        <v>24644</v>
      </c>
      <c r="P16" s="93">
        <v>25793</v>
      </c>
      <c r="Q16" s="93">
        <v>25811</v>
      </c>
      <c r="R16" s="93">
        <v>24632</v>
      </c>
      <c r="S16" s="93">
        <v>24200</v>
      </c>
      <c r="T16" s="93">
        <v>25160</v>
      </c>
      <c r="U16" s="93">
        <v>23783</v>
      </c>
      <c r="V16" s="93">
        <v>29708</v>
      </c>
      <c r="W16" s="93">
        <v>27568</v>
      </c>
      <c r="X16" s="93">
        <v>24899</v>
      </c>
      <c r="Y16" s="93">
        <v>23406</v>
      </c>
      <c r="Z16" s="93">
        <v>24525</v>
      </c>
      <c r="AA16" s="93">
        <v>24249</v>
      </c>
      <c r="AB16" s="93">
        <v>27519</v>
      </c>
      <c r="AC16" s="93">
        <v>27027</v>
      </c>
    </row>
    <row r="17" spans="1:29" ht="15">
      <c r="A17" s="26" t="s">
        <v>1</v>
      </c>
      <c r="B17" s="93">
        <v>2701</v>
      </c>
      <c r="C17" s="93">
        <v>2466</v>
      </c>
      <c r="D17" s="93">
        <v>2978</v>
      </c>
      <c r="E17" s="93">
        <v>3042</v>
      </c>
      <c r="F17" s="141">
        <v>2876</v>
      </c>
      <c r="G17" s="93">
        <v>2876</v>
      </c>
      <c r="H17" s="93">
        <v>2854</v>
      </c>
      <c r="I17" s="93">
        <v>2141</v>
      </c>
      <c r="J17" s="93">
        <v>3066</v>
      </c>
      <c r="K17" s="93">
        <v>3165</v>
      </c>
      <c r="L17" s="93">
        <v>2788</v>
      </c>
      <c r="M17" s="93">
        <v>2526</v>
      </c>
      <c r="N17" s="93">
        <v>2791</v>
      </c>
      <c r="O17" s="93">
        <v>2744</v>
      </c>
      <c r="P17" s="93">
        <v>2891</v>
      </c>
      <c r="Q17" s="93">
        <v>3215</v>
      </c>
      <c r="R17" s="93">
        <v>2937</v>
      </c>
      <c r="S17" s="93">
        <v>2797</v>
      </c>
      <c r="T17" s="93">
        <v>2640</v>
      </c>
      <c r="U17" s="93">
        <v>2820</v>
      </c>
      <c r="V17" s="93">
        <v>3529</v>
      </c>
      <c r="W17" s="93">
        <v>3023</v>
      </c>
      <c r="X17" s="93">
        <v>2640</v>
      </c>
      <c r="Y17" s="93">
        <v>2524</v>
      </c>
      <c r="Z17" s="93">
        <v>2654</v>
      </c>
      <c r="AA17" s="93">
        <v>2619</v>
      </c>
      <c r="AB17" s="93">
        <v>3094</v>
      </c>
      <c r="AC17" s="93">
        <v>3270</v>
      </c>
    </row>
    <row r="18" spans="1:29" ht="15">
      <c r="A18" s="78" t="s">
        <v>104</v>
      </c>
      <c r="B18" s="93">
        <v>298</v>
      </c>
      <c r="C18" s="93">
        <v>321</v>
      </c>
      <c r="D18" s="93">
        <v>434</v>
      </c>
      <c r="E18" s="93">
        <v>576</v>
      </c>
      <c r="F18" s="141">
        <v>424</v>
      </c>
      <c r="G18" s="93">
        <v>424</v>
      </c>
      <c r="H18" s="93">
        <v>377</v>
      </c>
      <c r="I18" s="93">
        <v>269</v>
      </c>
      <c r="J18" s="93">
        <v>340</v>
      </c>
      <c r="K18" s="93">
        <v>366</v>
      </c>
      <c r="L18" s="93">
        <v>341</v>
      </c>
      <c r="M18" s="93">
        <v>257</v>
      </c>
      <c r="N18" s="93">
        <v>292</v>
      </c>
      <c r="O18" s="93">
        <v>318</v>
      </c>
      <c r="P18" s="93">
        <v>385</v>
      </c>
      <c r="Q18" s="93">
        <v>571</v>
      </c>
      <c r="R18" s="93">
        <v>502</v>
      </c>
      <c r="S18" s="93">
        <v>371</v>
      </c>
      <c r="T18" s="93">
        <v>311</v>
      </c>
      <c r="U18" s="93">
        <v>354</v>
      </c>
      <c r="V18" s="93">
        <v>429</v>
      </c>
      <c r="W18" s="93">
        <v>412</v>
      </c>
      <c r="X18" s="93">
        <v>258</v>
      </c>
      <c r="Y18" s="93">
        <v>289</v>
      </c>
      <c r="Z18" s="93">
        <v>305</v>
      </c>
      <c r="AA18" s="93">
        <v>289</v>
      </c>
      <c r="AB18" s="93">
        <v>426</v>
      </c>
      <c r="AC18" s="93">
        <v>615</v>
      </c>
    </row>
    <row r="19" spans="1:29" ht="15">
      <c r="A19" s="78" t="s">
        <v>46</v>
      </c>
      <c r="B19" s="93">
        <v>192</v>
      </c>
      <c r="C19" s="93">
        <v>218</v>
      </c>
      <c r="D19" s="93">
        <v>245</v>
      </c>
      <c r="E19" s="93">
        <v>242</v>
      </c>
      <c r="F19" s="141">
        <v>218</v>
      </c>
      <c r="G19" s="93">
        <v>218</v>
      </c>
      <c r="H19" s="93">
        <v>206</v>
      </c>
      <c r="I19" s="93">
        <v>153</v>
      </c>
      <c r="J19" s="93">
        <v>265</v>
      </c>
      <c r="K19" s="93">
        <v>234</v>
      </c>
      <c r="L19" s="93">
        <v>196</v>
      </c>
      <c r="M19" s="93">
        <v>220</v>
      </c>
      <c r="N19" s="93">
        <v>198</v>
      </c>
      <c r="O19" s="93">
        <v>209</v>
      </c>
      <c r="P19" s="93">
        <v>240</v>
      </c>
      <c r="Q19" s="93">
        <v>265</v>
      </c>
      <c r="R19" s="93">
        <v>213</v>
      </c>
      <c r="S19" s="93">
        <v>204</v>
      </c>
      <c r="T19" s="93">
        <v>176</v>
      </c>
      <c r="U19" s="93">
        <v>201</v>
      </c>
      <c r="V19" s="93">
        <v>273</v>
      </c>
      <c r="W19" s="93">
        <v>249</v>
      </c>
      <c r="X19" s="93">
        <v>193</v>
      </c>
      <c r="Y19" s="93">
        <v>184</v>
      </c>
      <c r="Z19" s="93">
        <v>246</v>
      </c>
      <c r="AA19" s="93">
        <v>192</v>
      </c>
      <c r="AB19" s="93">
        <v>246</v>
      </c>
      <c r="AC19" s="93">
        <v>248</v>
      </c>
    </row>
    <row r="20" spans="1:29" s="74" customFormat="1" ht="15" thickBot="1">
      <c r="A20" s="32" t="s">
        <v>13</v>
      </c>
      <c r="B20" s="80">
        <f aca="true" t="shared" si="2" ref="B20:M20">SUM(B18:B19)</f>
        <v>490</v>
      </c>
      <c r="C20" s="80">
        <f t="shared" si="2"/>
        <v>539</v>
      </c>
      <c r="D20" s="80">
        <f t="shared" si="2"/>
        <v>679</v>
      </c>
      <c r="E20" s="80">
        <f t="shared" si="2"/>
        <v>818</v>
      </c>
      <c r="F20" s="80">
        <f t="shared" si="2"/>
        <v>642</v>
      </c>
      <c r="G20" s="80">
        <f t="shared" si="2"/>
        <v>642</v>
      </c>
      <c r="H20" s="80">
        <f t="shared" si="2"/>
        <v>583</v>
      </c>
      <c r="I20" s="80">
        <f t="shared" si="2"/>
        <v>422</v>
      </c>
      <c r="J20" s="80">
        <f t="shared" si="2"/>
        <v>605</v>
      </c>
      <c r="K20" s="80">
        <f t="shared" si="2"/>
        <v>600</v>
      </c>
      <c r="L20" s="80">
        <f t="shared" si="2"/>
        <v>537</v>
      </c>
      <c r="M20" s="80">
        <f t="shared" si="2"/>
        <v>477</v>
      </c>
      <c r="N20" s="80">
        <f aca="true" t="shared" si="3" ref="N20:AC20">SUM(N18:N19)</f>
        <v>490</v>
      </c>
      <c r="O20" s="80">
        <f t="shared" si="3"/>
        <v>527</v>
      </c>
      <c r="P20" s="80">
        <f t="shared" si="3"/>
        <v>625</v>
      </c>
      <c r="Q20" s="80">
        <f t="shared" si="3"/>
        <v>836</v>
      </c>
      <c r="R20" s="80">
        <f t="shared" si="3"/>
        <v>715</v>
      </c>
      <c r="S20" s="80">
        <f t="shared" si="3"/>
        <v>575</v>
      </c>
      <c r="T20" s="80">
        <f t="shared" si="3"/>
        <v>487</v>
      </c>
      <c r="U20" s="80">
        <f t="shared" si="3"/>
        <v>555</v>
      </c>
      <c r="V20" s="80">
        <f t="shared" si="3"/>
        <v>702</v>
      </c>
      <c r="W20" s="80">
        <f t="shared" si="3"/>
        <v>661</v>
      </c>
      <c r="X20" s="80">
        <f t="shared" si="3"/>
        <v>451</v>
      </c>
      <c r="Y20" s="80">
        <f t="shared" si="3"/>
        <v>473</v>
      </c>
      <c r="Z20" s="80">
        <f t="shared" si="3"/>
        <v>551</v>
      </c>
      <c r="AA20" s="80">
        <f t="shared" si="3"/>
        <v>481</v>
      </c>
      <c r="AB20" s="80">
        <f t="shared" si="3"/>
        <v>672</v>
      </c>
      <c r="AC20" s="80">
        <f t="shared" si="3"/>
        <v>863</v>
      </c>
    </row>
    <row r="21" spans="1:2" ht="12.75">
      <c r="A21" s="15" t="s">
        <v>43</v>
      </c>
      <c r="B21" s="3" t="s">
        <v>40</v>
      </c>
    </row>
    <row r="27" ht="15">
      <c r="A27" s="1"/>
    </row>
    <row r="28" ht="15">
      <c r="A28" s="1"/>
    </row>
    <row r="29" ht="15">
      <c r="A29" s="1"/>
    </row>
    <row r="30" ht="12.75">
      <c r="A30" s="281"/>
    </row>
    <row r="31" ht="12.75">
      <c r="A31" s="281"/>
    </row>
    <row r="32" ht="12.75">
      <c r="A32" s="281"/>
    </row>
    <row r="33" ht="12.75">
      <c r="A33" s="281"/>
    </row>
  </sheetData>
  <mergeCells count="1">
    <mergeCell ref="A30:A3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F168"/>
  <sheetViews>
    <sheetView showGridLines="0" workbookViewId="0" topLeftCell="A136">
      <selection activeCell="B153" sqref="B153"/>
    </sheetView>
  </sheetViews>
  <sheetFormatPr defaultColWidth="11.421875" defaultRowHeight="12.75"/>
  <cols>
    <col min="1" max="1" width="37.140625" style="0" customWidth="1"/>
    <col min="2" max="6" width="12.57421875" style="0" customWidth="1"/>
  </cols>
  <sheetData>
    <row r="1" ht="15">
      <c r="A1" s="4" t="s">
        <v>31</v>
      </c>
    </row>
    <row r="2" spans="1:3" ht="15.75" thickBot="1">
      <c r="A2" s="4" t="s">
        <v>57</v>
      </c>
      <c r="B2" s="56" t="s">
        <v>103</v>
      </c>
      <c r="C2" s="105"/>
    </row>
    <row r="3" spans="1:6" ht="39.75" thickBot="1">
      <c r="A3" s="60"/>
      <c r="B3" s="65" t="s">
        <v>0</v>
      </c>
      <c r="C3" s="66" t="s">
        <v>45</v>
      </c>
      <c r="D3" s="66" t="s">
        <v>1</v>
      </c>
      <c r="E3" s="66" t="s">
        <v>2</v>
      </c>
      <c r="F3" s="67" t="s">
        <v>46</v>
      </c>
    </row>
    <row r="4" spans="1:6" ht="12.75">
      <c r="A4" s="59" t="s">
        <v>47</v>
      </c>
      <c r="B4" s="68">
        <v>29763</v>
      </c>
      <c r="C4" s="68">
        <v>1143</v>
      </c>
      <c r="D4" s="68">
        <v>132</v>
      </c>
      <c r="E4" s="68">
        <v>15</v>
      </c>
      <c r="F4" s="69">
        <v>14</v>
      </c>
    </row>
    <row r="5" spans="1:6" ht="12.75">
      <c r="A5" s="57" t="s">
        <v>48</v>
      </c>
      <c r="B5" s="61">
        <v>11424</v>
      </c>
      <c r="C5" s="61">
        <v>645</v>
      </c>
      <c r="D5" s="61">
        <v>100</v>
      </c>
      <c r="E5" s="61">
        <v>20</v>
      </c>
      <c r="F5" s="62">
        <v>6</v>
      </c>
    </row>
    <row r="6" spans="1:6" ht="12.75">
      <c r="A6" s="57" t="s">
        <v>49</v>
      </c>
      <c r="B6" s="61">
        <v>129429</v>
      </c>
      <c r="C6" s="61">
        <v>5953</v>
      </c>
      <c r="D6" s="61">
        <v>648</v>
      </c>
      <c r="E6" s="61">
        <v>75</v>
      </c>
      <c r="F6" s="62">
        <v>48</v>
      </c>
    </row>
    <row r="7" spans="1:6" ht="12.75">
      <c r="A7" s="57" t="s">
        <v>50</v>
      </c>
      <c r="B7" s="61">
        <v>47547</v>
      </c>
      <c r="C7" s="61">
        <v>2902</v>
      </c>
      <c r="D7" s="61">
        <v>295</v>
      </c>
      <c r="E7" s="61">
        <v>27</v>
      </c>
      <c r="F7" s="62">
        <v>20</v>
      </c>
    </row>
    <row r="8" spans="1:6" ht="12.75">
      <c r="A8" s="57" t="s">
        <v>51</v>
      </c>
      <c r="B8" s="61">
        <v>333655</v>
      </c>
      <c r="C8" s="61">
        <v>18142</v>
      </c>
      <c r="D8" s="61">
        <v>2072</v>
      </c>
      <c r="E8" s="61">
        <v>367</v>
      </c>
      <c r="F8" s="62">
        <v>151</v>
      </c>
    </row>
    <row r="9" spans="1:6" ht="12.75">
      <c r="A9" s="57" t="s">
        <v>52</v>
      </c>
      <c r="B9" s="61">
        <v>103439</v>
      </c>
      <c r="C9" s="61">
        <v>4632</v>
      </c>
      <c r="D9" s="61">
        <v>429</v>
      </c>
      <c r="E9" s="61">
        <v>40</v>
      </c>
      <c r="F9" s="62">
        <v>42</v>
      </c>
    </row>
    <row r="10" spans="1:6" ht="12.75">
      <c r="A10" s="57" t="s">
        <v>11</v>
      </c>
      <c r="B10" s="61">
        <v>63050</v>
      </c>
      <c r="C10" s="61">
        <v>2217</v>
      </c>
      <c r="D10" s="61">
        <v>220</v>
      </c>
      <c r="E10" s="61">
        <v>22</v>
      </c>
      <c r="F10" s="62">
        <v>13</v>
      </c>
    </row>
    <row r="11" spans="1:6" ht="12.75">
      <c r="A11" s="57" t="s">
        <v>53</v>
      </c>
      <c r="B11" s="61">
        <v>114294</v>
      </c>
      <c r="C11" s="61">
        <v>6034</v>
      </c>
      <c r="D11" s="61">
        <v>761</v>
      </c>
      <c r="E11" s="61">
        <v>73</v>
      </c>
      <c r="F11" s="62">
        <v>69</v>
      </c>
    </row>
    <row r="12" spans="1:6" ht="12.75">
      <c r="A12" s="57" t="s">
        <v>54</v>
      </c>
      <c r="B12" s="61">
        <v>19116</v>
      </c>
      <c r="C12" s="61">
        <v>1331</v>
      </c>
      <c r="D12" s="61">
        <v>186</v>
      </c>
      <c r="E12" s="61">
        <v>21</v>
      </c>
      <c r="F12" s="62">
        <v>13</v>
      </c>
    </row>
    <row r="13" spans="1:6" ht="12.75">
      <c r="A13" s="57" t="s">
        <v>55</v>
      </c>
      <c r="B13" s="61">
        <v>642238</v>
      </c>
      <c r="C13" s="61">
        <v>30795</v>
      </c>
      <c r="D13" s="61">
        <v>3610</v>
      </c>
      <c r="E13" s="61">
        <v>371</v>
      </c>
      <c r="F13" s="62">
        <v>289</v>
      </c>
    </row>
    <row r="14" spans="1:6" ht="12.75">
      <c r="A14" s="57" t="s">
        <v>56</v>
      </c>
      <c r="B14" s="103">
        <v>1</v>
      </c>
      <c r="C14" s="103">
        <v>0</v>
      </c>
      <c r="D14" s="103">
        <v>0</v>
      </c>
      <c r="E14" s="103">
        <v>0</v>
      </c>
      <c r="F14" s="104">
        <v>0</v>
      </c>
    </row>
    <row r="15" spans="1:6" ht="13.5" thickBot="1">
      <c r="A15" s="58" t="s">
        <v>58</v>
      </c>
      <c r="B15" s="63">
        <v>1493956</v>
      </c>
      <c r="C15" s="63">
        <v>73794</v>
      </c>
      <c r="D15" s="63">
        <v>8453</v>
      </c>
      <c r="E15" s="63">
        <v>1031</v>
      </c>
      <c r="F15" s="63">
        <v>665</v>
      </c>
    </row>
    <row r="16" spans="1:6" ht="13.5" thickBot="1">
      <c r="A16" s="96" t="s">
        <v>64</v>
      </c>
      <c r="B16" s="94">
        <f>+B10/B15</f>
        <v>0.04220338483864317</v>
      </c>
      <c r="C16" s="94">
        <f>+C10/C15</f>
        <v>0.03004309293438491</v>
      </c>
      <c r="D16" s="94">
        <f>+D10/D15</f>
        <v>0.02602626286525494</v>
      </c>
      <c r="E16" s="94">
        <f>+E10/E15</f>
        <v>0.02133850630455868</v>
      </c>
      <c r="F16" s="95">
        <f>+F10/F15</f>
        <v>0.019548872180451128</v>
      </c>
    </row>
    <row r="19" ht="15">
      <c r="A19" s="4" t="s">
        <v>31</v>
      </c>
    </row>
    <row r="20" spans="1:3" ht="15.75" thickBot="1">
      <c r="A20" s="4" t="s">
        <v>57</v>
      </c>
      <c r="B20" s="56" t="s">
        <v>105</v>
      </c>
      <c r="C20" s="105"/>
    </row>
    <row r="21" spans="1:6" ht="39.75" thickBot="1">
      <c r="A21" s="60"/>
      <c r="B21" s="65" t="s">
        <v>0</v>
      </c>
      <c r="C21" s="66" t="s">
        <v>45</v>
      </c>
      <c r="D21" s="66" t="s">
        <v>1</v>
      </c>
      <c r="E21" s="66" t="s">
        <v>2</v>
      </c>
      <c r="F21" s="67" t="s">
        <v>46</v>
      </c>
    </row>
    <row r="22" spans="1:6" ht="12.75">
      <c r="A22" s="59" t="s">
        <v>47</v>
      </c>
      <c r="B22" s="68">
        <v>26125</v>
      </c>
      <c r="C22" s="68">
        <v>1065</v>
      </c>
      <c r="D22" s="68">
        <v>133</v>
      </c>
      <c r="E22" s="68">
        <v>15</v>
      </c>
      <c r="F22" s="69">
        <v>16</v>
      </c>
    </row>
    <row r="23" spans="1:6" ht="12.75">
      <c r="A23" s="57" t="s">
        <v>48</v>
      </c>
      <c r="B23" s="61">
        <v>13473</v>
      </c>
      <c r="C23" s="61">
        <v>782</v>
      </c>
      <c r="D23" s="61">
        <v>121</v>
      </c>
      <c r="E23" s="61">
        <v>15</v>
      </c>
      <c r="F23" s="62">
        <v>5</v>
      </c>
    </row>
    <row r="24" spans="1:6" ht="12.75">
      <c r="A24" s="57" t="s">
        <v>49</v>
      </c>
      <c r="B24" s="61">
        <v>117955</v>
      </c>
      <c r="C24" s="61">
        <v>5560</v>
      </c>
      <c r="D24" s="61">
        <v>549</v>
      </c>
      <c r="E24" s="61">
        <v>68</v>
      </c>
      <c r="F24" s="62">
        <v>46</v>
      </c>
    </row>
    <row r="25" spans="1:6" ht="12.75">
      <c r="A25" s="57" t="s">
        <v>50</v>
      </c>
      <c r="B25" s="61">
        <v>40105</v>
      </c>
      <c r="C25" s="61">
        <v>2486</v>
      </c>
      <c r="D25" s="61">
        <v>249</v>
      </c>
      <c r="E25" s="61">
        <v>26</v>
      </c>
      <c r="F25" s="62">
        <v>16</v>
      </c>
    </row>
    <row r="26" spans="1:6" ht="12.75">
      <c r="A26" s="57" t="s">
        <v>51</v>
      </c>
      <c r="B26" s="61">
        <v>283911</v>
      </c>
      <c r="C26" s="61">
        <v>15331</v>
      </c>
      <c r="D26" s="61">
        <v>1814</v>
      </c>
      <c r="E26" s="61">
        <v>221</v>
      </c>
      <c r="F26" s="62">
        <v>155</v>
      </c>
    </row>
    <row r="27" spans="1:6" ht="12.75">
      <c r="A27" s="57" t="s">
        <v>52</v>
      </c>
      <c r="B27" s="61">
        <v>75438</v>
      </c>
      <c r="C27" s="61">
        <v>3208</v>
      </c>
      <c r="D27" s="61">
        <v>296</v>
      </c>
      <c r="E27" s="61">
        <v>18</v>
      </c>
      <c r="F27" s="62">
        <v>27</v>
      </c>
    </row>
    <row r="28" spans="1:6" ht="12.75">
      <c r="A28" s="57" t="s">
        <v>11</v>
      </c>
      <c r="B28" s="61">
        <v>53973</v>
      </c>
      <c r="C28" s="61">
        <v>2163</v>
      </c>
      <c r="D28" s="61">
        <v>241</v>
      </c>
      <c r="E28" s="61">
        <v>25</v>
      </c>
      <c r="F28" s="62">
        <v>18</v>
      </c>
    </row>
    <row r="29" spans="1:6" ht="12.75">
      <c r="A29" s="57" t="s">
        <v>53</v>
      </c>
      <c r="B29" s="61">
        <v>117263</v>
      </c>
      <c r="C29" s="61">
        <v>6144</v>
      </c>
      <c r="D29" s="61">
        <v>784</v>
      </c>
      <c r="E29" s="61">
        <v>91</v>
      </c>
      <c r="F29" s="62">
        <v>76</v>
      </c>
    </row>
    <row r="30" spans="1:6" ht="12.75">
      <c r="A30" s="57" t="s">
        <v>54</v>
      </c>
      <c r="B30" s="61">
        <v>15452</v>
      </c>
      <c r="C30" s="61">
        <v>998</v>
      </c>
      <c r="D30" s="61">
        <v>150</v>
      </c>
      <c r="E30" s="61">
        <v>14</v>
      </c>
      <c r="F30" s="62">
        <v>10</v>
      </c>
    </row>
    <row r="31" spans="1:6" ht="12.75">
      <c r="A31" s="57" t="s">
        <v>55</v>
      </c>
      <c r="B31" s="61">
        <v>563855</v>
      </c>
      <c r="C31" s="61">
        <v>26669</v>
      </c>
      <c r="D31" s="61">
        <v>3069</v>
      </c>
      <c r="E31" s="61">
        <v>327</v>
      </c>
      <c r="F31" s="62">
        <v>216</v>
      </c>
    </row>
    <row r="32" spans="1:6" ht="12.75">
      <c r="A32" s="57" t="s">
        <v>56</v>
      </c>
      <c r="B32" s="103">
        <v>0</v>
      </c>
      <c r="C32" s="103">
        <v>0</v>
      </c>
      <c r="D32" s="103">
        <v>0</v>
      </c>
      <c r="E32" s="103">
        <v>0</v>
      </c>
      <c r="F32" s="104">
        <v>0</v>
      </c>
    </row>
    <row r="33" spans="1:6" ht="13.5" thickBot="1">
      <c r="A33" s="58" t="s">
        <v>58</v>
      </c>
      <c r="B33" s="63">
        <v>1307550</v>
      </c>
      <c r="C33" s="63">
        <v>64406</v>
      </c>
      <c r="D33" s="63">
        <v>7406</v>
      </c>
      <c r="E33" s="63">
        <v>820</v>
      </c>
      <c r="F33" s="63">
        <v>585</v>
      </c>
    </row>
    <row r="34" spans="1:6" ht="13.5" thickBot="1">
      <c r="A34" s="96" t="s">
        <v>64</v>
      </c>
      <c r="B34" s="94">
        <f>+B28/B33</f>
        <v>0.04127796260181255</v>
      </c>
      <c r="C34" s="94">
        <f>+C28/C33</f>
        <v>0.03358382759370245</v>
      </c>
      <c r="D34" s="94">
        <f>+D28/D33</f>
        <v>0.0325411828247367</v>
      </c>
      <c r="E34" s="94">
        <f>+E28/E33</f>
        <v>0.03048780487804878</v>
      </c>
      <c r="F34" s="95">
        <f>+F28/F33</f>
        <v>0.03076923076923077</v>
      </c>
    </row>
    <row r="36" ht="15">
      <c r="A36" s="4" t="s">
        <v>31</v>
      </c>
    </row>
    <row r="37" spans="1:3" ht="15.75" thickBot="1">
      <c r="A37" s="4" t="s">
        <v>57</v>
      </c>
      <c r="B37" s="56" t="s">
        <v>106</v>
      </c>
      <c r="C37" s="105"/>
    </row>
    <row r="38" spans="1:6" ht="39.75" thickBot="1">
      <c r="A38" s="60"/>
      <c r="B38" s="65" t="s">
        <v>0</v>
      </c>
      <c r="C38" s="66" t="s">
        <v>45</v>
      </c>
      <c r="D38" s="66" t="s">
        <v>1</v>
      </c>
      <c r="E38" s="66" t="s">
        <v>2</v>
      </c>
      <c r="F38" s="67" t="s">
        <v>46</v>
      </c>
    </row>
    <row r="39" spans="1:6" ht="12.75">
      <c r="A39" s="59" t="s">
        <v>47</v>
      </c>
      <c r="B39" s="68">
        <v>26257</v>
      </c>
      <c r="C39" s="68">
        <v>1185</v>
      </c>
      <c r="D39" s="68">
        <v>146</v>
      </c>
      <c r="E39" s="68">
        <v>15</v>
      </c>
      <c r="F39" s="69">
        <v>16</v>
      </c>
    </row>
    <row r="40" spans="1:6" ht="12.75">
      <c r="A40" s="57" t="s">
        <v>48</v>
      </c>
      <c r="B40" s="61">
        <v>13565</v>
      </c>
      <c r="C40" s="61">
        <v>874</v>
      </c>
      <c r="D40" s="61">
        <v>118</v>
      </c>
      <c r="E40" s="61">
        <v>28</v>
      </c>
      <c r="F40" s="62">
        <v>10</v>
      </c>
    </row>
    <row r="41" spans="1:6" ht="12.75">
      <c r="A41" s="57" t="s">
        <v>49</v>
      </c>
      <c r="B41" s="61">
        <v>136416</v>
      </c>
      <c r="C41" s="61">
        <v>6727</v>
      </c>
      <c r="D41" s="61">
        <v>692</v>
      </c>
      <c r="E41" s="61">
        <v>66</v>
      </c>
      <c r="F41" s="62">
        <v>62</v>
      </c>
    </row>
    <row r="42" spans="1:6" ht="12.75">
      <c r="A42" s="57" t="s">
        <v>50</v>
      </c>
      <c r="B42" s="61">
        <v>53797</v>
      </c>
      <c r="C42" s="61">
        <v>3588</v>
      </c>
      <c r="D42" s="61">
        <v>345</v>
      </c>
      <c r="E42" s="61">
        <v>37</v>
      </c>
      <c r="F42" s="62">
        <v>27</v>
      </c>
    </row>
    <row r="43" spans="1:6" ht="12.75">
      <c r="A43" s="57" t="s">
        <v>51</v>
      </c>
      <c r="B43" s="61">
        <v>498272</v>
      </c>
      <c r="C43" s="61">
        <v>28175</v>
      </c>
      <c r="D43" s="61">
        <v>3210</v>
      </c>
      <c r="E43" s="61">
        <v>487</v>
      </c>
      <c r="F43" s="62">
        <v>208</v>
      </c>
    </row>
    <row r="44" spans="1:6" ht="12.75">
      <c r="A44" s="57" t="s">
        <v>52</v>
      </c>
      <c r="B44" s="61">
        <v>95001</v>
      </c>
      <c r="C44" s="61">
        <v>4405</v>
      </c>
      <c r="D44" s="61">
        <v>388</v>
      </c>
      <c r="E44" s="61">
        <v>31</v>
      </c>
      <c r="F44" s="62">
        <v>29</v>
      </c>
    </row>
    <row r="45" spans="1:6" ht="12.75">
      <c r="A45" s="57" t="s">
        <v>11</v>
      </c>
      <c r="B45" s="61">
        <v>116444</v>
      </c>
      <c r="C45" s="61">
        <v>5305</v>
      </c>
      <c r="D45" s="61">
        <v>596</v>
      </c>
      <c r="E45" s="61">
        <v>49</v>
      </c>
      <c r="F45" s="62">
        <v>47</v>
      </c>
    </row>
    <row r="46" spans="1:6" ht="12.75">
      <c r="A46" s="57" t="s">
        <v>53</v>
      </c>
      <c r="B46" s="61">
        <v>132336</v>
      </c>
      <c r="C46" s="61">
        <v>6695</v>
      </c>
      <c r="D46" s="61">
        <v>729</v>
      </c>
      <c r="E46" s="61">
        <v>75</v>
      </c>
      <c r="F46" s="62">
        <v>70</v>
      </c>
    </row>
    <row r="47" spans="1:6" ht="12.75">
      <c r="A47" s="57" t="s">
        <v>54</v>
      </c>
      <c r="B47" s="61">
        <v>17872</v>
      </c>
      <c r="C47" s="61">
        <v>1233</v>
      </c>
      <c r="D47" s="61">
        <v>135</v>
      </c>
      <c r="E47" s="61">
        <v>17</v>
      </c>
      <c r="F47" s="62">
        <v>14</v>
      </c>
    </row>
    <row r="48" spans="1:6" ht="12.75">
      <c r="A48" s="57" t="s">
        <v>55</v>
      </c>
      <c r="B48" s="61">
        <v>668356</v>
      </c>
      <c r="C48" s="61">
        <v>32730</v>
      </c>
      <c r="D48" s="61">
        <v>3716</v>
      </c>
      <c r="E48" s="61">
        <v>365</v>
      </c>
      <c r="F48" s="62">
        <v>276</v>
      </c>
    </row>
    <row r="49" spans="1:6" ht="12.75">
      <c r="A49" s="57" t="s">
        <v>56</v>
      </c>
      <c r="B49" s="61">
        <v>1</v>
      </c>
      <c r="C49" s="103">
        <v>0</v>
      </c>
      <c r="D49" s="61">
        <v>0</v>
      </c>
      <c r="E49" s="61">
        <v>0</v>
      </c>
      <c r="F49" s="62">
        <v>0</v>
      </c>
    </row>
    <row r="50" spans="1:6" ht="13.5" thickBot="1">
      <c r="A50" s="58" t="s">
        <v>58</v>
      </c>
      <c r="B50" s="63">
        <v>1758317</v>
      </c>
      <c r="C50" s="63">
        <v>90917</v>
      </c>
      <c r="D50" s="63">
        <v>10075</v>
      </c>
      <c r="E50" s="63">
        <v>1170</v>
      </c>
      <c r="F50" s="64">
        <v>759</v>
      </c>
    </row>
    <row r="51" spans="1:6" ht="13.5" thickBot="1">
      <c r="A51" s="96" t="s">
        <v>64</v>
      </c>
      <c r="B51" s="94">
        <f>+B45/B50</f>
        <v>0.06622469099712965</v>
      </c>
      <c r="C51" s="94">
        <f>+C45/C50</f>
        <v>0.05834992355665057</v>
      </c>
      <c r="D51" s="94">
        <f>+D45/D50</f>
        <v>0.05915632754342432</v>
      </c>
      <c r="E51" s="94">
        <f>+E45/E50</f>
        <v>0.04188034188034188</v>
      </c>
      <c r="F51" s="95">
        <f>+F45/F50</f>
        <v>0.061923583662714096</v>
      </c>
    </row>
    <row r="53" ht="15">
      <c r="A53" s="4" t="s">
        <v>31</v>
      </c>
    </row>
    <row r="54" spans="1:3" ht="15.75" thickBot="1">
      <c r="A54" s="4" t="s">
        <v>57</v>
      </c>
      <c r="B54" s="56" t="s">
        <v>108</v>
      </c>
      <c r="C54" s="105"/>
    </row>
    <row r="55" spans="1:6" ht="39.75" thickBot="1">
      <c r="A55" s="60"/>
      <c r="B55" s="65" t="s">
        <v>0</v>
      </c>
      <c r="C55" s="66" t="s">
        <v>45</v>
      </c>
      <c r="D55" s="66" t="s">
        <v>1</v>
      </c>
      <c r="E55" s="66" t="s">
        <v>2</v>
      </c>
      <c r="F55" s="67" t="s">
        <v>46</v>
      </c>
    </row>
    <row r="56" spans="1:6" ht="12.75">
      <c r="A56" s="59" t="s">
        <v>47</v>
      </c>
      <c r="B56" s="68">
        <v>24403</v>
      </c>
      <c r="C56" s="68">
        <v>983</v>
      </c>
      <c r="D56" s="68">
        <v>150</v>
      </c>
      <c r="E56" s="68">
        <v>15</v>
      </c>
      <c r="F56" s="69">
        <v>32</v>
      </c>
    </row>
    <row r="57" spans="1:6" ht="12.75">
      <c r="A57" s="57" t="s">
        <v>48</v>
      </c>
      <c r="B57" s="61">
        <v>14459</v>
      </c>
      <c r="C57" s="61">
        <v>812</v>
      </c>
      <c r="D57" s="61">
        <v>191</v>
      </c>
      <c r="E57" s="61">
        <v>42</v>
      </c>
      <c r="F57" s="62">
        <v>15</v>
      </c>
    </row>
    <row r="58" spans="1:6" ht="12.75">
      <c r="A58" s="57" t="s">
        <v>49</v>
      </c>
      <c r="B58" s="61">
        <v>126129</v>
      </c>
      <c r="C58" s="61">
        <v>5862</v>
      </c>
      <c r="D58" s="61">
        <v>575</v>
      </c>
      <c r="E58" s="61">
        <v>62</v>
      </c>
      <c r="F58" s="62">
        <v>49</v>
      </c>
    </row>
    <row r="59" spans="1:6" ht="12.75">
      <c r="A59" s="57" t="s">
        <v>50</v>
      </c>
      <c r="B59" s="61">
        <v>45346</v>
      </c>
      <c r="C59" s="61">
        <v>2886</v>
      </c>
      <c r="D59" s="61">
        <v>281</v>
      </c>
      <c r="E59" s="61">
        <v>30</v>
      </c>
      <c r="F59" s="62">
        <v>16</v>
      </c>
    </row>
    <row r="60" spans="1:6" ht="12.75">
      <c r="A60" s="57" t="s">
        <v>51</v>
      </c>
      <c r="B60" s="61">
        <v>449029</v>
      </c>
      <c r="C60" s="61">
        <v>28560</v>
      </c>
      <c r="D60" s="61">
        <v>3635</v>
      </c>
      <c r="E60" s="61">
        <v>958</v>
      </c>
      <c r="F60" s="62">
        <v>272</v>
      </c>
    </row>
    <row r="61" spans="1:6" ht="12.75">
      <c r="A61" s="57" t="s">
        <v>52</v>
      </c>
      <c r="B61" s="61">
        <v>97840</v>
      </c>
      <c r="C61" s="61">
        <v>4386</v>
      </c>
      <c r="D61" s="61">
        <v>407</v>
      </c>
      <c r="E61" s="61">
        <v>32</v>
      </c>
      <c r="F61" s="62">
        <v>40</v>
      </c>
    </row>
    <row r="62" spans="1:6" ht="12.75">
      <c r="A62" s="57" t="s">
        <v>11</v>
      </c>
      <c r="B62" s="61">
        <v>94488</v>
      </c>
      <c r="C62" s="61">
        <v>3979</v>
      </c>
      <c r="D62" s="61">
        <v>363</v>
      </c>
      <c r="E62" s="61">
        <v>36</v>
      </c>
      <c r="F62" s="62">
        <v>21</v>
      </c>
    </row>
    <row r="63" spans="1:6" ht="12.75">
      <c r="A63" s="57" t="s">
        <v>53</v>
      </c>
      <c r="B63" s="61">
        <v>116657</v>
      </c>
      <c r="C63" s="61">
        <v>6297</v>
      </c>
      <c r="D63" s="61">
        <v>774</v>
      </c>
      <c r="E63" s="61">
        <v>96</v>
      </c>
      <c r="F63" s="62">
        <v>72</v>
      </c>
    </row>
    <row r="64" spans="1:6" ht="12.75">
      <c r="A64" s="57" t="s">
        <v>54</v>
      </c>
      <c r="B64" s="61">
        <v>18560</v>
      </c>
      <c r="C64" s="61">
        <v>1347</v>
      </c>
      <c r="D64" s="61">
        <v>179</v>
      </c>
      <c r="E64" s="61">
        <v>26</v>
      </c>
      <c r="F64" s="62">
        <v>22</v>
      </c>
    </row>
    <row r="65" spans="1:6" ht="12.75">
      <c r="A65" s="57" t="s">
        <v>55</v>
      </c>
      <c r="B65" s="61">
        <v>626119</v>
      </c>
      <c r="C65" s="61">
        <v>30502</v>
      </c>
      <c r="D65" s="61">
        <v>3484</v>
      </c>
      <c r="E65" s="61">
        <v>369</v>
      </c>
      <c r="F65" s="62">
        <v>267</v>
      </c>
    </row>
    <row r="66" spans="1:6" ht="12.75">
      <c r="A66" s="57" t="s">
        <v>56</v>
      </c>
      <c r="B66" s="61"/>
      <c r="C66" s="103"/>
      <c r="D66" s="61"/>
      <c r="E66" s="61"/>
      <c r="F66" s="62"/>
    </row>
    <row r="67" spans="1:6" ht="13.5" thickBot="1">
      <c r="A67" s="58" t="s">
        <v>58</v>
      </c>
      <c r="B67" s="63">
        <v>1613030</v>
      </c>
      <c r="C67" s="63">
        <v>85614</v>
      </c>
      <c r="D67" s="63">
        <v>10039</v>
      </c>
      <c r="E67" s="63">
        <v>1666</v>
      </c>
      <c r="F67" s="64">
        <v>806</v>
      </c>
    </row>
    <row r="68" spans="1:6" ht="13.5" thickBot="1">
      <c r="A68" s="96" t="s">
        <v>64</v>
      </c>
      <c r="B68" s="94">
        <f>+B62/B67</f>
        <v>0.058577955772676264</v>
      </c>
      <c r="C68" s="94">
        <f>+C62/C67</f>
        <v>0.0464760436377228</v>
      </c>
      <c r="D68" s="94">
        <f>+D62/D67</f>
        <v>0.03615897997808547</v>
      </c>
      <c r="E68" s="94">
        <f>+E62/E67</f>
        <v>0.021608643457382955</v>
      </c>
      <c r="F68" s="95">
        <f>+F62/F67</f>
        <v>0.026054590570719603</v>
      </c>
    </row>
    <row r="70" ht="15">
      <c r="A70" s="4" t="s">
        <v>31</v>
      </c>
    </row>
    <row r="71" spans="1:3" ht="15.75" thickBot="1">
      <c r="A71" s="4" t="s">
        <v>57</v>
      </c>
      <c r="B71" s="56" t="s">
        <v>133</v>
      </c>
      <c r="C71" s="105"/>
    </row>
    <row r="72" spans="1:6" ht="39.75" thickBot="1">
      <c r="A72" s="60"/>
      <c r="B72" s="65" t="s">
        <v>0</v>
      </c>
      <c r="C72" s="66" t="s">
        <v>45</v>
      </c>
      <c r="D72" s="66" t="s">
        <v>1</v>
      </c>
      <c r="E72" s="66" t="s">
        <v>2</v>
      </c>
      <c r="F72" s="67" t="s">
        <v>46</v>
      </c>
    </row>
    <row r="73" spans="1:6" ht="12.75">
      <c r="A73" s="59" t="s">
        <v>47</v>
      </c>
      <c r="B73" s="68">
        <v>26302</v>
      </c>
      <c r="C73" s="68">
        <v>1113</v>
      </c>
      <c r="D73" s="68">
        <v>123</v>
      </c>
      <c r="E73" s="68">
        <v>14</v>
      </c>
      <c r="F73" s="69">
        <v>14</v>
      </c>
    </row>
    <row r="74" spans="1:6" ht="12.75">
      <c r="A74" s="57" t="s">
        <v>48</v>
      </c>
      <c r="B74" s="61">
        <v>14580</v>
      </c>
      <c r="C74" s="61">
        <v>719</v>
      </c>
      <c r="D74" s="61">
        <v>102</v>
      </c>
      <c r="E74" s="61">
        <v>6</v>
      </c>
      <c r="F74" s="62">
        <v>14</v>
      </c>
    </row>
    <row r="75" spans="1:6" ht="12.75">
      <c r="A75" s="57" t="s">
        <v>49</v>
      </c>
      <c r="B75" s="61">
        <v>125658</v>
      </c>
      <c r="C75" s="61">
        <v>5933</v>
      </c>
      <c r="D75" s="61">
        <v>617</v>
      </c>
      <c r="E75" s="61">
        <v>70</v>
      </c>
      <c r="F75" s="62">
        <v>42</v>
      </c>
    </row>
    <row r="76" spans="1:6" ht="12.75">
      <c r="A76" s="57" t="s">
        <v>50</v>
      </c>
      <c r="B76" s="61">
        <v>43457</v>
      </c>
      <c r="C76" s="61">
        <v>2723</v>
      </c>
      <c r="D76" s="61">
        <v>258</v>
      </c>
      <c r="E76" s="61">
        <v>32</v>
      </c>
      <c r="F76" s="62">
        <v>22</v>
      </c>
    </row>
    <row r="77" spans="1:6" ht="12.75">
      <c r="A77" s="57" t="s">
        <v>51</v>
      </c>
      <c r="B77" s="61">
        <v>320720</v>
      </c>
      <c r="C77" s="61">
        <v>17737</v>
      </c>
      <c r="D77" s="61">
        <v>2091</v>
      </c>
      <c r="E77" s="61">
        <v>320</v>
      </c>
      <c r="F77" s="62">
        <v>159</v>
      </c>
    </row>
    <row r="78" spans="1:6" ht="12.75">
      <c r="A78" s="57" t="s">
        <v>52</v>
      </c>
      <c r="B78" s="61">
        <v>88174</v>
      </c>
      <c r="C78" s="61">
        <v>4254</v>
      </c>
      <c r="D78" s="61">
        <v>390</v>
      </c>
      <c r="E78" s="61">
        <v>46</v>
      </c>
      <c r="F78" s="62">
        <v>31</v>
      </c>
    </row>
    <row r="79" spans="1:6" ht="12.75">
      <c r="A79" s="57" t="s">
        <v>11</v>
      </c>
      <c r="B79" s="61">
        <v>66761</v>
      </c>
      <c r="C79" s="61">
        <v>2457</v>
      </c>
      <c r="D79" s="61">
        <v>235</v>
      </c>
      <c r="E79" s="61">
        <v>27</v>
      </c>
      <c r="F79" s="62">
        <v>12</v>
      </c>
    </row>
    <row r="80" spans="1:6" ht="12.75">
      <c r="A80" s="57" t="s">
        <v>53</v>
      </c>
      <c r="B80" s="61">
        <v>114509</v>
      </c>
      <c r="C80" s="61">
        <v>6160</v>
      </c>
      <c r="D80" s="61">
        <v>781</v>
      </c>
      <c r="E80" s="61">
        <v>84</v>
      </c>
      <c r="F80" s="62">
        <v>68</v>
      </c>
    </row>
    <row r="81" spans="1:6" ht="12.75">
      <c r="A81" s="57" t="s">
        <v>54</v>
      </c>
      <c r="B81" s="61">
        <v>21071</v>
      </c>
      <c r="C81" s="61">
        <v>1537</v>
      </c>
      <c r="D81" s="61">
        <v>190</v>
      </c>
      <c r="E81" s="61">
        <v>28</v>
      </c>
      <c r="F81" s="62">
        <v>17</v>
      </c>
    </row>
    <row r="82" spans="1:6" ht="12.75">
      <c r="A82" s="57" t="s">
        <v>55</v>
      </c>
      <c r="B82" s="61">
        <v>641095</v>
      </c>
      <c r="C82" s="61">
        <v>30907</v>
      </c>
      <c r="D82" s="61">
        <v>3719</v>
      </c>
      <c r="E82" s="61">
        <v>388</v>
      </c>
      <c r="F82" s="62">
        <v>313</v>
      </c>
    </row>
    <row r="83" spans="1:6" ht="12.75">
      <c r="A83" s="57" t="s">
        <v>56</v>
      </c>
      <c r="B83" s="103">
        <v>0</v>
      </c>
      <c r="C83" s="103">
        <v>0</v>
      </c>
      <c r="D83" s="103">
        <v>0</v>
      </c>
      <c r="E83" s="103">
        <v>0</v>
      </c>
      <c r="F83" s="104">
        <v>0</v>
      </c>
    </row>
    <row r="84" spans="1:6" ht="13.5" thickBot="1">
      <c r="A84" s="58" t="s">
        <v>58</v>
      </c>
      <c r="B84" s="63">
        <v>1462327</v>
      </c>
      <c r="C84" s="63">
        <v>73540</v>
      </c>
      <c r="D84" s="63">
        <v>8506</v>
      </c>
      <c r="E84" s="63">
        <v>1015</v>
      </c>
      <c r="F84" s="64">
        <v>692</v>
      </c>
    </row>
    <row r="85" spans="1:6" ht="13.5" thickBot="1">
      <c r="A85" s="96" t="s">
        <v>64</v>
      </c>
      <c r="B85" s="94">
        <f>IF(ISERROR(B79/B84),0,(B79/B84))</f>
        <v>0.04565394744130417</v>
      </c>
      <c r="C85" s="94">
        <f>IF(ISERROR(C79/C84),0,(C79/C84))</f>
        <v>0.03341038890399783</v>
      </c>
      <c r="D85" s="94">
        <f>IF(ISERROR(D79/D84),0,(D79/D84))</f>
        <v>0.027627557018575125</v>
      </c>
      <c r="E85" s="94">
        <f>IF(ISERROR(E79/E84),0,(E79/E84))</f>
        <v>0.026600985221674877</v>
      </c>
      <c r="F85" s="95">
        <f>IF(ISERROR(F79/F84),0,(F79/F84))</f>
        <v>0.017341040462427744</v>
      </c>
    </row>
    <row r="87" ht="15">
      <c r="A87" s="4" t="s">
        <v>31</v>
      </c>
    </row>
    <row r="88" spans="1:3" ht="15.75" thickBot="1">
      <c r="A88" s="4" t="s">
        <v>57</v>
      </c>
      <c r="B88" s="56" t="s">
        <v>134</v>
      </c>
      <c r="C88" s="105"/>
    </row>
    <row r="89" spans="1:6" ht="39.75" thickBot="1">
      <c r="A89" s="60"/>
      <c r="B89" s="65" t="s">
        <v>0</v>
      </c>
      <c r="C89" s="66" t="s">
        <v>45</v>
      </c>
      <c r="D89" s="66" t="s">
        <v>1</v>
      </c>
      <c r="E89" s="66" t="s">
        <v>2</v>
      </c>
      <c r="F89" s="67" t="s">
        <v>46</v>
      </c>
    </row>
    <row r="90" spans="1:6" ht="12.75">
      <c r="A90" s="59" t="s">
        <v>47</v>
      </c>
      <c r="B90" s="68">
        <v>24942</v>
      </c>
      <c r="C90" s="68">
        <v>1074</v>
      </c>
      <c r="D90" s="68">
        <v>96</v>
      </c>
      <c r="E90" s="68">
        <v>8</v>
      </c>
      <c r="F90" s="69">
        <v>15</v>
      </c>
    </row>
    <row r="91" spans="1:6" ht="12.75">
      <c r="A91" s="57" t="s">
        <v>48</v>
      </c>
      <c r="B91" s="61">
        <v>13809</v>
      </c>
      <c r="C91" s="61">
        <v>733</v>
      </c>
      <c r="D91" s="61">
        <v>110</v>
      </c>
      <c r="E91" s="61">
        <v>7</v>
      </c>
      <c r="F91" s="62">
        <v>9</v>
      </c>
    </row>
    <row r="92" spans="1:6" ht="12.75">
      <c r="A92" s="57" t="s">
        <v>49</v>
      </c>
      <c r="B92" s="61">
        <v>118655</v>
      </c>
      <c r="C92" s="61">
        <v>5818</v>
      </c>
      <c r="D92" s="61">
        <v>575</v>
      </c>
      <c r="E92" s="61">
        <v>63</v>
      </c>
      <c r="F92" s="62">
        <v>45</v>
      </c>
    </row>
    <row r="93" spans="1:6" ht="12.75">
      <c r="A93" s="57" t="s">
        <v>50</v>
      </c>
      <c r="B93" s="61">
        <v>36780</v>
      </c>
      <c r="C93" s="61">
        <v>2385</v>
      </c>
      <c r="D93" s="61">
        <v>248</v>
      </c>
      <c r="E93" s="61">
        <v>28</v>
      </c>
      <c r="F93" s="62">
        <v>22</v>
      </c>
    </row>
    <row r="94" spans="1:6" ht="12.75">
      <c r="A94" s="57" t="s">
        <v>51</v>
      </c>
      <c r="B94" s="61">
        <v>279677</v>
      </c>
      <c r="C94" s="61">
        <v>14889</v>
      </c>
      <c r="D94" s="61">
        <v>1698</v>
      </c>
      <c r="E94" s="61">
        <v>226</v>
      </c>
      <c r="F94" s="62">
        <v>112</v>
      </c>
    </row>
    <row r="95" spans="1:6" ht="12.75">
      <c r="A95" s="57" t="s">
        <v>52</v>
      </c>
      <c r="B95" s="61">
        <v>65480</v>
      </c>
      <c r="C95" s="61">
        <v>3146</v>
      </c>
      <c r="D95" s="61">
        <v>280</v>
      </c>
      <c r="E95" s="61">
        <v>15</v>
      </c>
      <c r="F95" s="62">
        <v>28</v>
      </c>
    </row>
    <row r="96" spans="1:6" ht="12.75">
      <c r="A96" s="57" t="s">
        <v>11</v>
      </c>
      <c r="B96" s="61">
        <v>59831</v>
      </c>
      <c r="C96" s="61">
        <v>2262</v>
      </c>
      <c r="D96" s="61">
        <v>229</v>
      </c>
      <c r="E96" s="61">
        <v>14</v>
      </c>
      <c r="F96" s="62">
        <v>7</v>
      </c>
    </row>
    <row r="97" spans="1:6" ht="12.75">
      <c r="A97" s="57" t="s">
        <v>53</v>
      </c>
      <c r="B97" s="61">
        <v>118285</v>
      </c>
      <c r="C97" s="61">
        <v>6420</v>
      </c>
      <c r="D97" s="61">
        <v>795</v>
      </c>
      <c r="E97" s="61">
        <v>91</v>
      </c>
      <c r="F97" s="62">
        <v>47</v>
      </c>
    </row>
    <row r="98" spans="1:6" ht="12.75">
      <c r="A98" s="57" t="s">
        <v>54</v>
      </c>
      <c r="B98" s="61">
        <v>17010</v>
      </c>
      <c r="C98" s="61">
        <v>1187</v>
      </c>
      <c r="D98" s="61">
        <v>144</v>
      </c>
      <c r="E98" s="61">
        <v>17</v>
      </c>
      <c r="F98" s="62">
        <v>14</v>
      </c>
    </row>
    <row r="99" spans="1:6" ht="12.75">
      <c r="A99" s="57" t="s">
        <v>55</v>
      </c>
      <c r="B99" s="61">
        <v>577012</v>
      </c>
      <c r="C99" s="61">
        <v>28148</v>
      </c>
      <c r="D99" s="61">
        <v>3241</v>
      </c>
      <c r="E99" s="61">
        <v>336</v>
      </c>
      <c r="F99" s="62">
        <v>259</v>
      </c>
    </row>
    <row r="100" spans="1:6" ht="12.75">
      <c r="A100" s="57" t="s">
        <v>56</v>
      </c>
      <c r="B100" s="103"/>
      <c r="C100" s="103"/>
      <c r="D100" s="103"/>
      <c r="E100" s="103"/>
      <c r="F100" s="104"/>
    </row>
    <row r="101" spans="1:6" ht="13.5" thickBot="1">
      <c r="A101" s="58" t="s">
        <v>58</v>
      </c>
      <c r="B101" s="63">
        <f>SUM(B90:B100)</f>
        <v>1311481</v>
      </c>
      <c r="C101" s="63">
        <f>SUM(C90:C100)</f>
        <v>66062</v>
      </c>
      <c r="D101" s="63">
        <f>SUM(D90:D100)</f>
        <v>7416</v>
      </c>
      <c r="E101" s="63">
        <f>SUM(E90:E100)</f>
        <v>805</v>
      </c>
      <c r="F101" s="63">
        <f>SUM(F90:F100)</f>
        <v>558</v>
      </c>
    </row>
    <row r="102" spans="1:6" ht="13.5" thickBot="1">
      <c r="A102" s="96" t="s">
        <v>64</v>
      </c>
      <c r="B102" s="94">
        <f>IF(ISERROR(B96/B101),0,(B96/B101))</f>
        <v>0.04562094304073029</v>
      </c>
      <c r="C102" s="94">
        <f>IF(ISERROR(C96/C101),0,(C96/C101))</f>
        <v>0.03424056189640035</v>
      </c>
      <c r="D102" s="94">
        <f>IF(ISERROR(D96/D101),0,(D96/D101))</f>
        <v>0.03087918015102481</v>
      </c>
      <c r="E102" s="94">
        <f>IF(ISERROR(E96/E101),0,(E96/E101))</f>
        <v>0.017391304347826087</v>
      </c>
      <c r="F102" s="95">
        <f>IF(ISERROR(F96/F101),0,(F96/F101))</f>
        <v>0.012544802867383513</v>
      </c>
    </row>
    <row r="104" spans="1:3" ht="15.75" thickBot="1">
      <c r="A104" s="4" t="s">
        <v>57</v>
      </c>
      <c r="B104" s="56" t="s">
        <v>135</v>
      </c>
      <c r="C104" s="105"/>
    </row>
    <row r="105" spans="1:6" ht="39.75" thickBot="1">
      <c r="A105" s="60"/>
      <c r="B105" s="65" t="s">
        <v>0</v>
      </c>
      <c r="C105" s="66" t="s">
        <v>45</v>
      </c>
      <c r="D105" s="66" t="s">
        <v>1</v>
      </c>
      <c r="E105" s="66" t="s">
        <v>2</v>
      </c>
      <c r="F105" s="67" t="s">
        <v>46</v>
      </c>
    </row>
    <row r="106" spans="1:6" ht="12.75">
      <c r="A106" s="59" t="s">
        <v>47</v>
      </c>
      <c r="B106" s="68">
        <v>26161</v>
      </c>
      <c r="C106" s="68">
        <v>1205</v>
      </c>
      <c r="D106" s="68">
        <v>132</v>
      </c>
      <c r="E106" s="68">
        <v>12</v>
      </c>
      <c r="F106" s="69">
        <v>6</v>
      </c>
    </row>
    <row r="107" spans="1:6" ht="12.75">
      <c r="A107" s="57" t="s">
        <v>48</v>
      </c>
      <c r="B107" s="61">
        <v>13717</v>
      </c>
      <c r="C107" s="61">
        <v>729</v>
      </c>
      <c r="D107" s="61">
        <v>112</v>
      </c>
      <c r="E107" s="61">
        <v>6</v>
      </c>
      <c r="F107" s="62">
        <v>15</v>
      </c>
    </row>
    <row r="108" spans="1:6" ht="12.75">
      <c r="A108" s="57" t="s">
        <v>49</v>
      </c>
      <c r="B108" s="61">
        <v>142163</v>
      </c>
      <c r="C108" s="61">
        <v>7212</v>
      </c>
      <c r="D108" s="61">
        <v>724</v>
      </c>
      <c r="E108" s="61">
        <v>72</v>
      </c>
      <c r="F108" s="62">
        <v>66</v>
      </c>
    </row>
    <row r="109" spans="1:6" ht="12.75">
      <c r="A109" s="57" t="s">
        <v>50</v>
      </c>
      <c r="B109" s="61">
        <v>51034</v>
      </c>
      <c r="C109" s="61">
        <v>3435</v>
      </c>
      <c r="D109" s="61">
        <v>339</v>
      </c>
      <c r="E109" s="61">
        <v>41</v>
      </c>
      <c r="F109" s="62">
        <v>22</v>
      </c>
    </row>
    <row r="110" spans="1:6" ht="12.75">
      <c r="A110" s="57" t="s">
        <v>51</v>
      </c>
      <c r="B110" s="61">
        <v>496190</v>
      </c>
      <c r="C110" s="61">
        <v>28700</v>
      </c>
      <c r="D110" s="61">
        <v>3287</v>
      </c>
      <c r="E110" s="61">
        <v>506</v>
      </c>
      <c r="F110" s="62">
        <v>241</v>
      </c>
    </row>
    <row r="111" spans="1:6" ht="12.75">
      <c r="A111" s="57" t="s">
        <v>52</v>
      </c>
      <c r="B111" s="61">
        <v>87098</v>
      </c>
      <c r="C111" s="61">
        <v>4259</v>
      </c>
      <c r="D111" s="61">
        <v>399</v>
      </c>
      <c r="E111" s="61">
        <v>28</v>
      </c>
      <c r="F111" s="62">
        <v>46</v>
      </c>
    </row>
    <row r="112" spans="1:6" ht="12.75">
      <c r="A112" s="57" t="s">
        <v>11</v>
      </c>
      <c r="B112" s="61">
        <v>143796</v>
      </c>
      <c r="C112" s="61">
        <v>6448</v>
      </c>
      <c r="D112" s="61">
        <v>720</v>
      </c>
      <c r="E112" s="61">
        <v>55</v>
      </c>
      <c r="F112" s="62">
        <v>50</v>
      </c>
    </row>
    <row r="113" spans="1:6" ht="12.75">
      <c r="A113" s="57" t="s">
        <v>53</v>
      </c>
      <c r="B113" s="61">
        <v>132317</v>
      </c>
      <c r="C113" s="61">
        <v>6731</v>
      </c>
      <c r="D113" s="61">
        <v>778</v>
      </c>
      <c r="E113" s="61">
        <v>83</v>
      </c>
      <c r="F113" s="62">
        <v>45</v>
      </c>
    </row>
    <row r="114" spans="1:6" ht="12.75">
      <c r="A114" s="57" t="s">
        <v>54</v>
      </c>
      <c r="B114" s="61">
        <v>19528</v>
      </c>
      <c r="C114" s="61">
        <v>1333</v>
      </c>
      <c r="D114" s="61">
        <v>168</v>
      </c>
      <c r="E114" s="61">
        <v>18</v>
      </c>
      <c r="F114" s="62">
        <v>13</v>
      </c>
    </row>
    <row r="115" spans="1:6" ht="12.75">
      <c r="A115" s="57" t="s">
        <v>55</v>
      </c>
      <c r="B115" s="61">
        <v>700246</v>
      </c>
      <c r="C115" s="61">
        <v>33803</v>
      </c>
      <c r="D115" s="61">
        <v>3838</v>
      </c>
      <c r="E115" s="61">
        <v>425</v>
      </c>
      <c r="F115" s="62">
        <v>272</v>
      </c>
    </row>
    <row r="116" spans="1:6" ht="12.75">
      <c r="A116" s="57" t="s">
        <v>56</v>
      </c>
      <c r="B116" s="103"/>
      <c r="C116" s="103"/>
      <c r="D116" s="103"/>
      <c r="E116" s="103"/>
      <c r="F116" s="104"/>
    </row>
    <row r="117" spans="1:6" ht="13.5" thickBot="1">
      <c r="A117" s="58" t="s">
        <v>58</v>
      </c>
      <c r="B117" s="63">
        <f>SUM(B106:B116)</f>
        <v>1812250</v>
      </c>
      <c r="C117" s="63">
        <f>SUM(C106:C116)</f>
        <v>93855</v>
      </c>
      <c r="D117" s="63">
        <f>SUM(D106:D116)</f>
        <v>10497</v>
      </c>
      <c r="E117" s="63">
        <f>SUM(E106:E116)</f>
        <v>1246</v>
      </c>
      <c r="F117" s="63">
        <f>SUM(F106:F116)</f>
        <v>776</v>
      </c>
    </row>
    <row r="118" spans="1:6" ht="13.5" thickBot="1">
      <c r="A118" s="96" t="s">
        <v>64</v>
      </c>
      <c r="B118" s="94">
        <f>IF(ISERROR(B112/B117),0,(B112/B117))</f>
        <v>0.07934666850600083</v>
      </c>
      <c r="C118" s="94">
        <f>IF(ISERROR(C112/C117),0,(C112/C117))</f>
        <v>0.06870172073943849</v>
      </c>
      <c r="D118" s="94">
        <f>IF(ISERROR(D112/D117),0,(D112/D117))</f>
        <v>0.0685910260074307</v>
      </c>
      <c r="E118" s="94">
        <f>IF(ISERROR(E112/E117),0,(E112/E117))</f>
        <v>0.044141252006420544</v>
      </c>
      <c r="F118" s="95">
        <f>IF(ISERROR(F112/F117),0,(F112/F117))</f>
        <v>0.06443298969072164</v>
      </c>
    </row>
    <row r="120" spans="1:3" ht="15.75" thickBot="1">
      <c r="A120" s="4" t="s">
        <v>57</v>
      </c>
      <c r="B120" s="56" t="s">
        <v>136</v>
      </c>
      <c r="C120" s="105"/>
    </row>
    <row r="121" spans="1:6" ht="39.75" thickBot="1">
      <c r="A121" s="60"/>
      <c r="B121" s="65" t="s">
        <v>0</v>
      </c>
      <c r="C121" s="66" t="s">
        <v>45</v>
      </c>
      <c r="D121" s="66" t="s">
        <v>1</v>
      </c>
      <c r="E121" s="66" t="s">
        <v>2</v>
      </c>
      <c r="F121" s="67" t="s">
        <v>46</v>
      </c>
    </row>
    <row r="122" spans="1:6" ht="12.75">
      <c r="A122" s="59" t="s">
        <v>47</v>
      </c>
      <c r="B122" s="68">
        <v>23679</v>
      </c>
      <c r="C122" s="68">
        <v>1004</v>
      </c>
      <c r="D122" s="68">
        <v>85</v>
      </c>
      <c r="E122" s="68">
        <v>12</v>
      </c>
      <c r="F122" s="69">
        <v>11</v>
      </c>
    </row>
    <row r="123" spans="1:6" ht="12.75">
      <c r="A123" s="57" t="s">
        <v>48</v>
      </c>
      <c r="B123" s="61">
        <v>16508</v>
      </c>
      <c r="C123" s="61">
        <v>833</v>
      </c>
      <c r="D123" s="61">
        <v>124</v>
      </c>
      <c r="E123" s="61">
        <v>25</v>
      </c>
      <c r="F123" s="62">
        <v>16</v>
      </c>
    </row>
    <row r="124" spans="1:6" ht="12.75">
      <c r="A124" s="57" t="s">
        <v>49</v>
      </c>
      <c r="B124" s="61">
        <v>126890</v>
      </c>
      <c r="C124" s="61">
        <v>6134</v>
      </c>
      <c r="D124" s="61">
        <v>589</v>
      </c>
      <c r="E124" s="61">
        <v>82</v>
      </c>
      <c r="F124" s="62">
        <v>41</v>
      </c>
    </row>
    <row r="125" spans="1:6" ht="12.75">
      <c r="A125" s="57" t="s">
        <v>50</v>
      </c>
      <c r="B125" s="61">
        <v>43556</v>
      </c>
      <c r="C125" s="61">
        <v>2764</v>
      </c>
      <c r="D125" s="61">
        <v>265</v>
      </c>
      <c r="E125" s="61">
        <v>28</v>
      </c>
      <c r="F125" s="62">
        <v>24</v>
      </c>
    </row>
    <row r="126" spans="1:6" ht="12.75">
      <c r="A126" s="57" t="s">
        <v>51</v>
      </c>
      <c r="B126" s="61">
        <v>431329</v>
      </c>
      <c r="C126" s="61">
        <v>28987</v>
      </c>
      <c r="D126" s="61">
        <v>3593</v>
      </c>
      <c r="E126" s="61">
        <v>982</v>
      </c>
      <c r="F126" s="62">
        <v>271</v>
      </c>
    </row>
    <row r="127" spans="1:6" ht="12.75">
      <c r="A127" s="57" t="s">
        <v>52</v>
      </c>
      <c r="B127" s="61">
        <v>89434</v>
      </c>
      <c r="C127" s="61">
        <v>4433</v>
      </c>
      <c r="D127" s="61">
        <v>441</v>
      </c>
      <c r="E127" s="61">
        <v>38</v>
      </c>
      <c r="F127" s="62">
        <v>38</v>
      </c>
    </row>
    <row r="128" spans="1:6" ht="12.75">
      <c r="A128" s="57" t="s">
        <v>11</v>
      </c>
      <c r="B128" s="61">
        <v>118835</v>
      </c>
      <c r="C128" s="61">
        <v>5177</v>
      </c>
      <c r="D128" s="61">
        <v>506</v>
      </c>
      <c r="E128" s="61">
        <v>40</v>
      </c>
      <c r="F128" s="62">
        <v>34</v>
      </c>
    </row>
    <row r="129" spans="1:6" ht="12.75">
      <c r="A129" s="57" t="s">
        <v>53</v>
      </c>
      <c r="B129" s="61">
        <v>114625</v>
      </c>
      <c r="C129" s="61">
        <v>6114</v>
      </c>
      <c r="D129" s="61">
        <v>759</v>
      </c>
      <c r="E129" s="61">
        <v>95</v>
      </c>
      <c r="F129" s="62">
        <v>75</v>
      </c>
    </row>
    <row r="130" spans="1:6" ht="12.75">
      <c r="A130" s="57" t="s">
        <v>54</v>
      </c>
      <c r="B130" s="61">
        <v>18672</v>
      </c>
      <c r="C130" s="61">
        <v>1311</v>
      </c>
      <c r="D130" s="61">
        <v>151</v>
      </c>
      <c r="E130" s="61">
        <v>23</v>
      </c>
      <c r="F130" s="62">
        <v>16</v>
      </c>
    </row>
    <row r="131" spans="1:6" ht="12.75">
      <c r="A131" s="57" t="s">
        <v>55</v>
      </c>
      <c r="B131" s="61">
        <v>629105</v>
      </c>
      <c r="C131" s="61">
        <v>30689</v>
      </c>
      <c r="D131" s="61">
        <v>3448</v>
      </c>
      <c r="E131" s="61">
        <v>389</v>
      </c>
      <c r="F131" s="62">
        <v>276</v>
      </c>
    </row>
    <row r="132" spans="1:6" ht="12.75">
      <c r="A132" s="57" t="s">
        <v>56</v>
      </c>
      <c r="B132" s="103">
        <v>0</v>
      </c>
      <c r="C132" s="103">
        <v>0</v>
      </c>
      <c r="D132" s="103">
        <v>0</v>
      </c>
      <c r="E132" s="103">
        <v>0</v>
      </c>
      <c r="F132" s="104">
        <v>0</v>
      </c>
    </row>
    <row r="133" spans="1:6" ht="13.5" thickBot="1">
      <c r="A133" s="58" t="s">
        <v>58</v>
      </c>
      <c r="B133" s="63">
        <v>1612633</v>
      </c>
      <c r="C133" s="63">
        <v>87446</v>
      </c>
      <c r="D133" s="63">
        <v>9961</v>
      </c>
      <c r="E133" s="63">
        <v>1714</v>
      </c>
      <c r="F133" s="63">
        <v>802</v>
      </c>
    </row>
    <row r="134" spans="1:6" ht="13.5" thickBot="1">
      <c r="A134" s="96" t="s">
        <v>64</v>
      </c>
      <c r="B134" s="94">
        <f>IF(ISERROR(B128/B133),0,(B128/B133))</f>
        <v>0.07369004603031191</v>
      </c>
      <c r="C134" s="94">
        <f>IF(ISERROR(C128/C133),0,(C128/C133))</f>
        <v>0.05920225053175674</v>
      </c>
      <c r="D134" s="94">
        <f>IF(ISERROR(D128/D133),0,(D128/D133))</f>
        <v>0.05079811263929324</v>
      </c>
      <c r="E134" s="94">
        <f>IF(ISERROR(E128/E133),0,(E128/E133))</f>
        <v>0.023337222870478413</v>
      </c>
      <c r="F134" s="95">
        <f>IF(ISERROR(F128/F133),0,(F128/F133))</f>
        <v>0.04239401496259352</v>
      </c>
    </row>
    <row r="136" spans="1:3" ht="15.75" thickBot="1">
      <c r="A136" s="4" t="s">
        <v>57</v>
      </c>
      <c r="B136" s="220" t="s">
        <v>162</v>
      </c>
      <c r="C136" s="105"/>
    </row>
    <row r="137" spans="1:6" ht="39.75" thickBot="1">
      <c r="A137" s="60"/>
      <c r="B137" s="65" t="s">
        <v>0</v>
      </c>
      <c r="C137" s="66" t="s">
        <v>45</v>
      </c>
      <c r="D137" s="66" t="s">
        <v>1</v>
      </c>
      <c r="E137" s="66" t="s">
        <v>2</v>
      </c>
      <c r="F137" s="67" t="s">
        <v>46</v>
      </c>
    </row>
    <row r="138" spans="1:6" ht="12.75">
      <c r="A138" s="59" t="s">
        <v>47</v>
      </c>
      <c r="B138" s="68">
        <v>23676</v>
      </c>
      <c r="C138" s="68">
        <v>1018</v>
      </c>
      <c r="D138" s="68">
        <v>138</v>
      </c>
      <c r="E138" s="68">
        <v>14</v>
      </c>
      <c r="F138" s="69">
        <v>18</v>
      </c>
    </row>
    <row r="139" spans="1:6" ht="12.75">
      <c r="A139" s="57" t="s">
        <v>48</v>
      </c>
      <c r="B139" s="61">
        <v>19233</v>
      </c>
      <c r="C139" s="61">
        <v>995</v>
      </c>
      <c r="D139" s="61">
        <v>138</v>
      </c>
      <c r="E139" s="61">
        <v>18</v>
      </c>
      <c r="F139" s="62">
        <v>14</v>
      </c>
    </row>
    <row r="140" spans="1:6" ht="12.75">
      <c r="A140" s="57" t="s">
        <v>49</v>
      </c>
      <c r="B140" s="61">
        <v>120979</v>
      </c>
      <c r="C140" s="61">
        <v>5969</v>
      </c>
      <c r="D140" s="61">
        <v>583</v>
      </c>
      <c r="E140" s="61">
        <v>69</v>
      </c>
      <c r="F140" s="62">
        <v>48</v>
      </c>
    </row>
    <row r="141" spans="1:6" ht="12.75">
      <c r="A141" s="57" t="s">
        <v>50</v>
      </c>
      <c r="B141" s="61">
        <v>40298</v>
      </c>
      <c r="C141" s="61">
        <v>2526</v>
      </c>
      <c r="D141" s="61">
        <v>240</v>
      </c>
      <c r="E141" s="61">
        <v>28</v>
      </c>
      <c r="F141" s="62">
        <v>23</v>
      </c>
    </row>
    <row r="142" spans="1:6" ht="12.75">
      <c r="A142" s="57" t="s">
        <v>51</v>
      </c>
      <c r="B142" s="61">
        <v>298895</v>
      </c>
      <c r="C142" s="61">
        <v>17014</v>
      </c>
      <c r="D142" s="61">
        <v>1977</v>
      </c>
      <c r="E142" s="61">
        <v>316</v>
      </c>
      <c r="F142" s="62">
        <v>136</v>
      </c>
    </row>
    <row r="143" spans="1:6" ht="12.75">
      <c r="A143" s="57" t="s">
        <v>52</v>
      </c>
      <c r="B143" s="61">
        <v>86650</v>
      </c>
      <c r="C143" s="61">
        <v>4476</v>
      </c>
      <c r="D143" s="61">
        <v>386</v>
      </c>
      <c r="E143" s="61">
        <v>28</v>
      </c>
      <c r="F143" s="62">
        <v>25</v>
      </c>
    </row>
    <row r="144" spans="1:6" ht="12.75">
      <c r="A144" s="57" t="s">
        <v>11</v>
      </c>
      <c r="B144" s="61">
        <v>101654</v>
      </c>
      <c r="C144" s="61">
        <v>4118</v>
      </c>
      <c r="D144" s="61">
        <v>428</v>
      </c>
      <c r="E144" s="61">
        <v>27</v>
      </c>
      <c r="F144" s="62">
        <v>31</v>
      </c>
    </row>
    <row r="145" spans="1:6" ht="12.75">
      <c r="A145" s="57" t="s">
        <v>53</v>
      </c>
      <c r="B145" s="61">
        <v>121328</v>
      </c>
      <c r="C145" s="61">
        <v>6887</v>
      </c>
      <c r="D145" s="61">
        <v>801</v>
      </c>
      <c r="E145" s="61">
        <v>106</v>
      </c>
      <c r="F145" s="62">
        <v>79</v>
      </c>
    </row>
    <row r="146" spans="1:6" ht="12.75">
      <c r="A146" s="57" t="s">
        <v>54</v>
      </c>
      <c r="B146" s="61">
        <v>22464</v>
      </c>
      <c r="C146" s="61">
        <v>1621</v>
      </c>
      <c r="D146" s="61">
        <v>216</v>
      </c>
      <c r="E146" s="61">
        <v>32</v>
      </c>
      <c r="F146" s="62">
        <v>17</v>
      </c>
    </row>
    <row r="147" spans="1:6" ht="12.75">
      <c r="A147" s="57" t="s">
        <v>55</v>
      </c>
      <c r="B147" s="61">
        <v>654534</v>
      </c>
      <c r="C147" s="61">
        <v>31336</v>
      </c>
      <c r="D147" s="61">
        <v>3545</v>
      </c>
      <c r="E147" s="61">
        <v>387</v>
      </c>
      <c r="F147" s="62">
        <v>262</v>
      </c>
    </row>
    <row r="148" spans="1:6" ht="12.75">
      <c r="A148" s="57" t="s">
        <v>56</v>
      </c>
      <c r="B148" s="103"/>
      <c r="C148" s="103"/>
      <c r="D148" s="103"/>
      <c r="E148" s="103"/>
      <c r="F148" s="104"/>
    </row>
    <row r="149" spans="1:6" ht="13.5" thickBot="1">
      <c r="A149" s="58" t="s">
        <v>58</v>
      </c>
      <c r="B149" s="63">
        <v>1489711</v>
      </c>
      <c r="C149" s="63">
        <v>75960</v>
      </c>
      <c r="D149" s="63">
        <v>8452</v>
      </c>
      <c r="E149" s="63">
        <v>1025</v>
      </c>
      <c r="F149" s="63">
        <v>653</v>
      </c>
    </row>
    <row r="150" spans="1:6" ht="13.5" thickBot="1">
      <c r="A150" s="96" t="s">
        <v>64</v>
      </c>
      <c r="B150" s="94">
        <f>IF(ISERROR(B144/B149),0,(B144/B149))</f>
        <v>0.06823739638090878</v>
      </c>
      <c r="C150" s="94">
        <f>IF(ISERROR(C144/C149),0,(C144/C149))</f>
        <v>0.05421274354923644</v>
      </c>
      <c r="D150" s="94">
        <f>IF(ISERROR(D144/D149),0,(D144/D149))</f>
        <v>0.0506389020350213</v>
      </c>
      <c r="E150" s="94">
        <f>IF(ISERROR(E144/E149),0,(E144/E149))</f>
        <v>0.026341463414634145</v>
      </c>
      <c r="F150" s="95">
        <f>IF(ISERROR(F144/F149),0,(F144/F149))</f>
        <v>0.04747320061255743</v>
      </c>
    </row>
    <row r="151" ht="12.75">
      <c r="A151" t="s">
        <v>40</v>
      </c>
    </row>
    <row r="153" spans="1:3" ht="15.75" thickBot="1">
      <c r="A153" s="4" t="s">
        <v>57</v>
      </c>
      <c r="B153" s="220" t="s">
        <v>166</v>
      </c>
      <c r="C153" s="105"/>
    </row>
    <row r="154" spans="1:6" ht="39.75" thickBot="1">
      <c r="A154" s="60"/>
      <c r="B154" s="65" t="s">
        <v>0</v>
      </c>
      <c r="C154" s="66" t="s">
        <v>45</v>
      </c>
      <c r="D154" s="66" t="s">
        <v>1</v>
      </c>
      <c r="E154" s="66" t="s">
        <v>2</v>
      </c>
      <c r="F154" s="67" t="s">
        <v>46</v>
      </c>
    </row>
    <row r="155" spans="1:6" ht="12.75">
      <c r="A155" s="59" t="s">
        <v>47</v>
      </c>
      <c r="B155" s="68"/>
      <c r="C155" s="68"/>
      <c r="D155" s="68"/>
      <c r="E155" s="68"/>
      <c r="F155" s="69"/>
    </row>
    <row r="156" spans="1:6" ht="12.75">
      <c r="A156" s="57" t="s">
        <v>48</v>
      </c>
      <c r="B156" s="61"/>
      <c r="C156" s="61"/>
      <c r="D156" s="61"/>
      <c r="E156" s="61"/>
      <c r="F156" s="62"/>
    </row>
    <row r="157" spans="1:6" ht="12.75">
      <c r="A157" s="57" t="s">
        <v>49</v>
      </c>
      <c r="B157" s="61"/>
      <c r="C157" s="61"/>
      <c r="D157" s="61"/>
      <c r="E157" s="61"/>
      <c r="F157" s="62"/>
    </row>
    <row r="158" spans="1:6" ht="12.75">
      <c r="A158" s="57" t="s">
        <v>50</v>
      </c>
      <c r="B158" s="61"/>
      <c r="C158" s="61"/>
      <c r="D158" s="61"/>
      <c r="E158" s="61"/>
      <c r="F158" s="62"/>
    </row>
    <row r="159" spans="1:6" ht="12.75">
      <c r="A159" s="57" t="s">
        <v>51</v>
      </c>
      <c r="B159" s="61"/>
      <c r="C159" s="61"/>
      <c r="D159" s="61"/>
      <c r="E159" s="61"/>
      <c r="F159" s="62"/>
    </row>
    <row r="160" spans="1:6" ht="12.75">
      <c r="A160" s="57" t="s">
        <v>52</v>
      </c>
      <c r="B160" s="61"/>
      <c r="C160" s="61"/>
      <c r="D160" s="61"/>
      <c r="E160" s="61"/>
      <c r="F160" s="62"/>
    </row>
    <row r="161" spans="1:6" ht="12.75">
      <c r="A161" s="57" t="s">
        <v>11</v>
      </c>
      <c r="B161" s="61"/>
      <c r="C161" s="61"/>
      <c r="D161" s="61"/>
      <c r="E161" s="61"/>
      <c r="F161" s="62"/>
    </row>
    <row r="162" spans="1:6" ht="12.75">
      <c r="A162" s="57" t="s">
        <v>53</v>
      </c>
      <c r="B162" s="61"/>
      <c r="C162" s="61"/>
      <c r="D162" s="61"/>
      <c r="E162" s="61"/>
      <c r="F162" s="62"/>
    </row>
    <row r="163" spans="1:6" ht="12.75">
      <c r="A163" s="57" t="s">
        <v>54</v>
      </c>
      <c r="B163" s="61"/>
      <c r="C163" s="61"/>
      <c r="D163" s="61"/>
      <c r="E163" s="61"/>
      <c r="F163" s="62"/>
    </row>
    <row r="164" spans="1:6" ht="12.75">
      <c r="A164" s="57" t="s">
        <v>55</v>
      </c>
      <c r="B164" s="61"/>
      <c r="C164" s="61"/>
      <c r="D164" s="61"/>
      <c r="E164" s="61"/>
      <c r="F164" s="62"/>
    </row>
    <row r="165" spans="1:6" ht="12.75">
      <c r="A165" s="57" t="s">
        <v>56</v>
      </c>
      <c r="B165" s="103"/>
      <c r="C165" s="103"/>
      <c r="D165" s="103"/>
      <c r="E165" s="103"/>
      <c r="F165" s="104"/>
    </row>
    <row r="166" spans="1:6" ht="13.5" thickBot="1">
      <c r="A166" s="58" t="s">
        <v>58</v>
      </c>
      <c r="B166" s="63"/>
      <c r="C166" s="63"/>
      <c r="D166" s="63"/>
      <c r="E166" s="63"/>
      <c r="F166" s="63"/>
    </row>
    <row r="167" spans="1:6" ht="13.5" thickBot="1">
      <c r="A167" s="96" t="s">
        <v>64</v>
      </c>
      <c r="B167" s="94">
        <f>IF(ISERROR(B161/B166),0,(B161/B166))</f>
        <v>0</v>
      </c>
      <c r="C167" s="94">
        <f>IF(ISERROR(C161/C166),0,(C161/C166))</f>
        <v>0</v>
      </c>
      <c r="D167" s="94">
        <f>IF(ISERROR(D161/D166),0,(D161/D166))</f>
        <v>0</v>
      </c>
      <c r="E167" s="94">
        <f>IF(ISERROR(E161/E166),0,(E161/E166))</f>
        <v>0</v>
      </c>
      <c r="F167" s="95">
        <f>IF(ISERROR(F161/F166),0,(F161/F166))</f>
        <v>0</v>
      </c>
    </row>
    <row r="168" ht="12.75">
      <c r="A168" t="s">
        <v>40</v>
      </c>
    </row>
  </sheetData>
  <conditionalFormatting sqref="B4:F15 B22:F33 B39:F50 B56:F67 B73:F84 B90:F101 B106:F117 B122:F133 B138:F149 B155:F166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C010452</dc:creator>
  <cp:keywords/>
  <dc:description/>
  <cp:lastModifiedBy>MAISON</cp:lastModifiedBy>
  <cp:lastPrinted>2013-03-07T11:05:37Z</cp:lastPrinted>
  <dcterms:created xsi:type="dcterms:W3CDTF">2009-06-23T09:02:35Z</dcterms:created>
  <dcterms:modified xsi:type="dcterms:W3CDTF">2014-06-10T15:17:57Z</dcterms:modified>
  <cp:category/>
  <cp:version/>
  <cp:contentType/>
  <cp:contentStatus/>
</cp:coreProperties>
</file>